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ey_shvaidyuk\Projects\PetProjects\TableTennisLeagues\"/>
    </mc:Choice>
  </mc:AlternateContent>
  <xr:revisionPtr revIDLastSave="0" documentId="13_ncr:1_{BA41FD8E-976C-4228-A1BC-7EB7E4FD3C6A}" xr6:coauthVersionLast="47" xr6:coauthVersionMax="47" xr10:uidLastSave="{00000000-0000-0000-0000-000000000000}"/>
  <bookViews>
    <workbookView xWindow="-120" yWindow="-16320" windowWidth="29040" windowHeight="15720" tabRatio="884" firstSheet="19" activeTab="69" xr2:uid="{00000000-000D-0000-FFFF-FFFF00000000}"/>
  </bookViews>
  <sheets>
    <sheet name="Суперлига" sheetId="1" r:id="rId1"/>
    <sheet name="А1" sheetId="2" r:id="rId2"/>
    <sheet name="А2" sheetId="3" r:id="rId3"/>
    <sheet name="А3" sheetId="4" r:id="rId4"/>
    <sheet name="А4" sheetId="5" r:id="rId5"/>
    <sheet name="А5" sheetId="6" r:id="rId6"/>
    <sheet name="А6" sheetId="7" state="hidden" r:id="rId7"/>
    <sheet name="А6_2" sheetId="8" r:id="rId8"/>
    <sheet name="А7" sheetId="9" r:id="rId9"/>
    <sheet name="А8" sheetId="10" r:id="rId10"/>
    <sheet name="B1" sheetId="11" r:id="rId11"/>
    <sheet name="B2" sheetId="12" r:id="rId12"/>
    <sheet name="В2_2" sheetId="13" state="hidden" r:id="rId13"/>
    <sheet name="В3_2" sheetId="14" r:id="rId14"/>
    <sheet name="B3" sheetId="15" state="hidden" r:id="rId15"/>
    <sheet name="B4" sheetId="16" r:id="rId16"/>
    <sheet name="B5" sheetId="17" state="hidden" r:id="rId17"/>
    <sheet name="B6" sheetId="18" state="hidden" r:id="rId18"/>
    <sheet name="В5_2" sheetId="19" r:id="rId19"/>
    <sheet name="В6_2" sheetId="20" r:id="rId20"/>
    <sheet name="B7" sheetId="21" r:id="rId21"/>
    <sheet name="B8" sheetId="22" state="hidden" r:id="rId22"/>
    <sheet name="В8_2" sheetId="23" r:id="rId23"/>
    <sheet name="C1_2" sheetId="24" r:id="rId24"/>
    <sheet name="C2_2" sheetId="25" r:id="rId25"/>
    <sheet name="С1" sheetId="26" state="hidden" r:id="rId26"/>
    <sheet name="С2" sheetId="27" state="hidden" r:id="rId27"/>
    <sheet name="С3" sheetId="28" state="hidden" r:id="rId28"/>
    <sheet name="С4" sheetId="29" state="hidden" r:id="rId29"/>
    <sheet name="С5" sheetId="30" state="hidden" r:id="rId30"/>
    <sheet name="С6" sheetId="31" state="hidden" r:id="rId31"/>
    <sheet name="С7" sheetId="32" state="hidden" r:id="rId32"/>
    <sheet name="С8" sheetId="33" state="hidden" r:id="rId33"/>
    <sheet name="C3_2" sheetId="34" r:id="rId34"/>
    <sheet name="C4_2" sheetId="35" r:id="rId35"/>
    <sheet name="C5_2" sheetId="36" r:id="rId36"/>
    <sheet name="C6_2" sheetId="37" r:id="rId37"/>
    <sheet name="C7_2" sheetId="38" r:id="rId38"/>
    <sheet name="C8_2" sheetId="39" r:id="rId39"/>
    <sheet name="D1_2" sheetId="40" r:id="rId40"/>
    <sheet name="D1" sheetId="41" state="hidden" r:id="rId41"/>
    <sheet name="D2" sheetId="42" state="hidden" r:id="rId42"/>
    <sheet name="D3" sheetId="43" state="hidden" r:id="rId43"/>
    <sheet name="D4" sheetId="44" state="hidden" r:id="rId44"/>
    <sheet name="D5" sheetId="45" state="hidden" r:id="rId45"/>
    <sheet name="D6" sheetId="46" state="hidden" r:id="rId46"/>
    <sheet name="D7" sheetId="47" state="hidden" r:id="rId47"/>
    <sheet name="D8" sheetId="48" state="hidden" r:id="rId48"/>
    <sheet name="D2_2" sheetId="49" r:id="rId49"/>
    <sheet name="D3_2" sheetId="50" r:id="rId50"/>
    <sheet name="D4_2" sheetId="51" r:id="rId51"/>
    <sheet name="D5_2" sheetId="52" r:id="rId52"/>
    <sheet name="D6_2" sheetId="53" r:id="rId53"/>
    <sheet name="D7_2" sheetId="54" r:id="rId54"/>
    <sheet name="D8_2" sheetId="55" r:id="rId55"/>
    <sheet name="D9_2" sheetId="56" r:id="rId56"/>
    <sheet name="D9" sheetId="57" state="hidden" r:id="rId57"/>
    <sheet name="E1" sheetId="58" state="hidden" r:id="rId58"/>
    <sheet name="E2" sheetId="59" state="hidden" r:id="rId59"/>
    <sheet name="E3" sheetId="60" state="hidden" r:id="rId60"/>
    <sheet name="Е1_2" sheetId="61" r:id="rId61"/>
    <sheet name="Е2_2" sheetId="62" r:id="rId62"/>
    <sheet name="Е3_2" sheetId="63" r:id="rId63"/>
    <sheet name="E4" sheetId="64" r:id="rId64"/>
    <sheet name="E5" sheetId="65" state="hidden" r:id="rId65"/>
    <sheet name="E6" sheetId="66" state="hidden" r:id="rId66"/>
    <sheet name="Е5_2" sheetId="67" r:id="rId67"/>
    <sheet name="Е6_2" sheetId="68" r:id="rId68"/>
    <sheet name="E7" sheetId="69" r:id="rId69"/>
    <sheet name="Е8_2" sheetId="70" r:id="rId70"/>
    <sheet name="E8" sheetId="71" state="hidden" r:id="rId71"/>
    <sheet name="F1" sheetId="72" state="hidden" r:id="rId72"/>
    <sheet name="F2" sheetId="73" state="hidden" r:id="rId73"/>
    <sheet name="F3" sheetId="74" state="hidden" r:id="rId74"/>
  </sheets>
  <definedNames>
    <definedName name="Group_A1">А1!$J$6:$U$30</definedName>
    <definedName name="Group_A2">А2!$J$6:$U$30</definedName>
    <definedName name="Group_A3">А3!$J$6:$U$30</definedName>
    <definedName name="Group_A4">А4!$J$6:$U$30</definedName>
    <definedName name="Group_A5">А5!$J$6:$U$30</definedName>
    <definedName name="Group_A6">А6_2!$J$6:$V$33</definedName>
    <definedName name="Group_A7">А7!$J$6:$U$30</definedName>
    <definedName name="Group_A8">А8!$J$6:$U$30</definedName>
    <definedName name="Group_B1">'B1'!$J$6:$U$30</definedName>
    <definedName name="Group_B2">'B2'!$J$6:$U$30</definedName>
    <definedName name="Group_B3">В3_2!$J$6:$V$33</definedName>
    <definedName name="Group_B4">'B4'!$J$6:$U$30</definedName>
    <definedName name="Group_B5">В5_2!$J$6:$V$33</definedName>
    <definedName name="Group_B6">В6_2!$J$6:$V$33</definedName>
    <definedName name="Group_B7">'B7'!$J$6:$U$30</definedName>
    <definedName name="Group_B8">В8_2!$J$6:$V$33</definedName>
    <definedName name="Group_C1">'C1_2'!$J$6:$V$33</definedName>
    <definedName name="Group_C2">'C2_2'!$J$6:$V$33</definedName>
    <definedName name="Group_C3">'C3_2'!$J$6:$V$33</definedName>
    <definedName name="Group_C4">'C4_2'!$J$6:$V$33</definedName>
    <definedName name="Group_C5">'C5_2'!$J$6:$V$33</definedName>
    <definedName name="Group_C6">'C6_2'!$J$6:$V$33</definedName>
    <definedName name="Group_C7">'C7_2'!$J$6:$V$33</definedName>
    <definedName name="Group_C8">'C8_2'!$J$6:$V$33</definedName>
    <definedName name="Group_D1">D1_2!$J$6:$V$33</definedName>
    <definedName name="Group_D2">D2_2!$J$6:$V$33</definedName>
    <definedName name="Group_D3">D3_2!$J$6:$V$33</definedName>
    <definedName name="Group_D4">D4_2!$J$6:$V$33</definedName>
    <definedName name="Group_D5">D5_2!$J$6:$V$33</definedName>
    <definedName name="Group_D6">D6_2!$J$6:$V$33</definedName>
    <definedName name="Group_D7">D7_2!$J$6:$V$33</definedName>
    <definedName name="Group_D8">D8_2!$J$6:$V$33</definedName>
    <definedName name="Group_D9">D9_2!$J$6:$V$33</definedName>
    <definedName name="Group_E1">Е1_2!$J$6:$V$33</definedName>
    <definedName name="Group_E2">Е2_2!$J$6:$V$33</definedName>
    <definedName name="Group_E3">Е3_2!$J$6:$V$33</definedName>
    <definedName name="Group_E4">'E4'!$J$6:$U$30</definedName>
    <definedName name="Group_E5">Е5_2!$J$6:$V$33</definedName>
    <definedName name="Group_E6">Е6_2!$J$6:$V$33</definedName>
    <definedName name="Group_E7">'E7'!$J$6:$U$30</definedName>
    <definedName name="Group_E8">Е8_2!$J$6:$V$33</definedName>
    <definedName name="Super">Суперлига!$J$6:$U$30</definedName>
    <definedName name="Игрок1" localSheetId="10">'B1'!$D$7</definedName>
    <definedName name="Игрок1" localSheetId="11">'B2'!$D$7</definedName>
    <definedName name="Игрок1" localSheetId="14">'B3'!$D$7</definedName>
    <definedName name="Игрок1" localSheetId="15">'B4'!$D$7</definedName>
    <definedName name="Игрок1" localSheetId="16">'B5'!$D$7</definedName>
    <definedName name="Игрок1" localSheetId="17">'B6'!$D$7</definedName>
    <definedName name="Игрок1" localSheetId="20">'B7'!$D$7</definedName>
    <definedName name="Игрок1" localSheetId="21">'B8'!$D$7</definedName>
    <definedName name="Игрок1" localSheetId="23">'C1_2'!$D$7</definedName>
    <definedName name="Игрок1" localSheetId="24">'C2_2'!$D$7</definedName>
    <definedName name="Игрок1" localSheetId="33">'C3_2'!$D$7</definedName>
    <definedName name="Игрок1" localSheetId="34">'C4_2'!$D$7</definedName>
    <definedName name="Игрок1" localSheetId="35">'C5_2'!$D$7</definedName>
    <definedName name="Игрок1" localSheetId="36">'C6_2'!$D$7</definedName>
    <definedName name="Игрок1" localSheetId="37">'C7_2'!$D$7</definedName>
    <definedName name="Игрок1" localSheetId="38">'C8_2'!$D$7</definedName>
    <definedName name="Игрок1" localSheetId="40">'D1'!$D$7</definedName>
    <definedName name="Игрок1" localSheetId="39">D1_2!$D$7</definedName>
    <definedName name="Игрок1" localSheetId="41">'D2'!$D$7</definedName>
    <definedName name="Игрок1" localSheetId="48">D2_2!$D$7</definedName>
    <definedName name="Игрок1" localSheetId="42">'D3'!$D$7</definedName>
    <definedName name="Игрок1" localSheetId="49">D3_2!$D$7</definedName>
    <definedName name="Игрок1" localSheetId="43">'D4'!$D$7</definedName>
    <definedName name="Игрок1" localSheetId="50">D4_2!$D$7</definedName>
    <definedName name="Игрок1" localSheetId="44">'D5'!$D$7</definedName>
    <definedName name="Игрок1" localSheetId="51">D5_2!$D$7</definedName>
    <definedName name="Игрок1" localSheetId="45">'D6'!$D$7</definedName>
    <definedName name="Игрок1" localSheetId="52">D6_2!$D$7</definedName>
    <definedName name="Игрок1" localSheetId="46">'D7'!$D$7</definedName>
    <definedName name="Игрок1" localSheetId="53">D7_2!$D$7</definedName>
    <definedName name="Игрок1" localSheetId="47">'D8'!$D$7</definedName>
    <definedName name="Игрок1" localSheetId="54">D8_2!$D$7</definedName>
    <definedName name="Игрок1" localSheetId="56">'D9'!$D$7</definedName>
    <definedName name="Игрок1" localSheetId="55">D9_2!$D$7</definedName>
    <definedName name="Игрок1" localSheetId="57">'E1'!$D$7</definedName>
    <definedName name="Игрок1" localSheetId="58">'E2'!$D$7</definedName>
    <definedName name="Игрок1" localSheetId="59">'E3'!$D$7</definedName>
    <definedName name="Игрок1" localSheetId="63">'E4'!$D$7</definedName>
    <definedName name="Игрок1" localSheetId="64">'E5'!$D$7</definedName>
    <definedName name="Игрок1" localSheetId="65">'E6'!$D$7</definedName>
    <definedName name="Игрок1" localSheetId="68">'E7'!$D$7</definedName>
    <definedName name="Игрок1" localSheetId="70">'E8'!$D$7</definedName>
    <definedName name="Игрок1" localSheetId="71">'F1'!$D$7</definedName>
    <definedName name="Игрок1" localSheetId="72">'F2'!$D$7</definedName>
    <definedName name="Игрок1" localSheetId="73">'F3'!$D$7</definedName>
    <definedName name="Игрок1" localSheetId="1">А1!$D$7</definedName>
    <definedName name="Игрок1" localSheetId="3">А3!$D$7</definedName>
    <definedName name="Игрок1" localSheetId="4">А4!$D$7</definedName>
    <definedName name="Игрок1" localSheetId="5">А5!$D$7</definedName>
    <definedName name="Игрок1" localSheetId="6">А6!$D$7</definedName>
    <definedName name="Игрок1" localSheetId="7">А6_2!$D$7</definedName>
    <definedName name="Игрок1" localSheetId="8">А7!$D$7</definedName>
    <definedName name="Игрок1" localSheetId="9">А8!$D$7</definedName>
    <definedName name="Игрок1" localSheetId="12">В2_2!$D$7</definedName>
    <definedName name="Игрок1" localSheetId="13">В3_2!$D$7</definedName>
    <definedName name="Игрок1" localSheetId="18">В5_2!$D$7</definedName>
    <definedName name="Игрок1" localSheetId="19">В6_2!$D$7</definedName>
    <definedName name="Игрок1" localSheetId="22">В8_2!$D$7</definedName>
    <definedName name="Игрок1" localSheetId="60">Е1_2!$D$7</definedName>
    <definedName name="Игрок1" localSheetId="61">Е2_2!$D$7</definedName>
    <definedName name="Игрок1" localSheetId="62">Е3_2!$D$7</definedName>
    <definedName name="Игрок1" localSheetId="66">Е5_2!$D$7</definedName>
    <definedName name="Игрок1" localSheetId="67">Е6_2!$D$7</definedName>
    <definedName name="Игрок1" localSheetId="69">Е8_2!$D$7</definedName>
    <definedName name="Игрок1" localSheetId="25">С1!$D$7</definedName>
    <definedName name="Игрок1" localSheetId="26">С2!$D$7</definedName>
    <definedName name="Игрок1" localSheetId="27">С3!$D$7</definedName>
    <definedName name="Игрок1" localSheetId="28">С4!$D$7</definedName>
    <definedName name="Игрок1" localSheetId="29">С5!$D$7</definedName>
    <definedName name="Игрок1" localSheetId="30">С6!$D$7</definedName>
    <definedName name="Игрок1" localSheetId="31">С7!$D$7</definedName>
    <definedName name="Игрок1" localSheetId="32">С8!$D$7</definedName>
    <definedName name="Игрок1" localSheetId="0">Суперлига!$D$7</definedName>
    <definedName name="Игрок1">А2!$D$7</definedName>
    <definedName name="Игрок2" localSheetId="10">'B1'!$D$8</definedName>
    <definedName name="Игрок2" localSheetId="11">'B2'!$D$8</definedName>
    <definedName name="Игрок2" localSheetId="14">'B3'!$D$8</definedName>
    <definedName name="Игрок2" localSheetId="15">'B4'!$D$8</definedName>
    <definedName name="Игрок2" localSheetId="16">'B5'!$D$8</definedName>
    <definedName name="Игрок2" localSheetId="17">'B6'!$D$8</definedName>
    <definedName name="Игрок2" localSheetId="20">'B7'!$D$8</definedName>
    <definedName name="Игрок2" localSheetId="21">'B8'!$D$8</definedName>
    <definedName name="Игрок2" localSheetId="23">'C1_2'!$D$8</definedName>
    <definedName name="Игрок2" localSheetId="24">'C2_2'!$D$8</definedName>
    <definedName name="Игрок2" localSheetId="33">'C3_2'!$D$8</definedName>
    <definedName name="Игрок2" localSheetId="34">'C4_2'!$D$8</definedName>
    <definedName name="Игрок2" localSheetId="35">'C5_2'!$D$8</definedName>
    <definedName name="Игрок2" localSheetId="36">'C6_2'!$D$8</definedName>
    <definedName name="Игрок2" localSheetId="37">'C7_2'!$D$8</definedName>
    <definedName name="Игрок2" localSheetId="38">'C8_2'!$D$8</definedName>
    <definedName name="Игрок2" localSheetId="40">'D1'!$D$8</definedName>
    <definedName name="Игрок2" localSheetId="39">D1_2!$D$8</definedName>
    <definedName name="Игрок2" localSheetId="41">'D2'!$D$8</definedName>
    <definedName name="Игрок2" localSheetId="48">D2_2!$D$8</definedName>
    <definedName name="Игрок2" localSheetId="42">'D3'!$D$8</definedName>
    <definedName name="Игрок2" localSheetId="49">D3_2!$D$8</definedName>
    <definedName name="Игрок2" localSheetId="43">'D4'!$D$8</definedName>
    <definedName name="Игрок2" localSheetId="50">D4_2!$D$8</definedName>
    <definedName name="Игрок2" localSheetId="44">'D5'!$D$8</definedName>
    <definedName name="Игрок2" localSheetId="51">D5_2!$D$8</definedName>
    <definedName name="Игрок2" localSheetId="45">'D6'!$D$8</definedName>
    <definedName name="Игрок2" localSheetId="52">D6_2!$D$8</definedName>
    <definedName name="Игрок2" localSheetId="46">'D7'!$D$8</definedName>
    <definedName name="Игрок2" localSheetId="53">D7_2!$D$8</definedName>
    <definedName name="Игрок2" localSheetId="47">'D8'!$D$8</definedName>
    <definedName name="Игрок2" localSheetId="54">D8_2!$D$8</definedName>
    <definedName name="Игрок2" localSheetId="56">'D9'!$D$8</definedName>
    <definedName name="Игрок2" localSheetId="55">D9_2!$D$8</definedName>
    <definedName name="Игрок2" localSheetId="57">'E1'!$D$8</definedName>
    <definedName name="Игрок2" localSheetId="58">'E2'!$D$8</definedName>
    <definedName name="Игрок2" localSheetId="59">'E3'!$D$8</definedName>
    <definedName name="Игрок2" localSheetId="63">'E4'!$D$8</definedName>
    <definedName name="Игрок2" localSheetId="64">'E5'!$D$8</definedName>
    <definedName name="Игрок2" localSheetId="65">'E6'!$D$8</definedName>
    <definedName name="Игрок2" localSheetId="68">'E7'!$D$8</definedName>
    <definedName name="Игрок2" localSheetId="70">'E8'!$D$8</definedName>
    <definedName name="Игрок2" localSheetId="71">'F1'!$D$8</definedName>
    <definedName name="Игрок2" localSheetId="72">'F2'!$D$8</definedName>
    <definedName name="Игрок2" localSheetId="73">'F3'!$D$8</definedName>
    <definedName name="Игрок2" localSheetId="1">А1!$D$8</definedName>
    <definedName name="Игрок2" localSheetId="3">А3!$D$8</definedName>
    <definedName name="Игрок2" localSheetId="4">А4!$D$8</definedName>
    <definedName name="Игрок2" localSheetId="5">А5!$D$8</definedName>
    <definedName name="Игрок2" localSheetId="6">А6!$D$8</definedName>
    <definedName name="Игрок2" localSheetId="7">А6_2!$D$8</definedName>
    <definedName name="Игрок2" localSheetId="8">А7!$D$8</definedName>
    <definedName name="Игрок2" localSheetId="9">А8!$D$8</definedName>
    <definedName name="Игрок2" localSheetId="12">В2_2!$D$8</definedName>
    <definedName name="Игрок2" localSheetId="13">В3_2!$D$8</definedName>
    <definedName name="Игрок2" localSheetId="18">В5_2!$D$8</definedName>
    <definedName name="Игрок2" localSheetId="19">В6_2!$D$8</definedName>
    <definedName name="Игрок2" localSheetId="22">В8_2!$D$8</definedName>
    <definedName name="Игрок2" localSheetId="60">Е1_2!$D$8</definedName>
    <definedName name="Игрок2" localSheetId="61">Е2_2!$D$8</definedName>
    <definedName name="Игрок2" localSheetId="62">Е3_2!$D$8</definedName>
    <definedName name="Игрок2" localSheetId="66">Е5_2!$D$8</definedName>
    <definedName name="Игрок2" localSheetId="67">Е6_2!$D$8</definedName>
    <definedName name="Игрок2" localSheetId="69">Е8_2!$D$8</definedName>
    <definedName name="Игрок2" localSheetId="25">С1!$D$8</definedName>
    <definedName name="Игрок2" localSheetId="26">С2!$D$8</definedName>
    <definedName name="Игрок2" localSheetId="27">С3!$D$8</definedName>
    <definedName name="Игрок2" localSheetId="28">С4!$D$8</definedName>
    <definedName name="Игрок2" localSheetId="29">С5!$D$8</definedName>
    <definedName name="Игрок2" localSheetId="30">С6!$D$8</definedName>
    <definedName name="Игрок2" localSheetId="31">С7!$D$8</definedName>
    <definedName name="Игрок2" localSheetId="32">С8!$D$8</definedName>
    <definedName name="Игрок2" localSheetId="0">Суперлига!$D$8</definedName>
    <definedName name="Игрок2">А2!$D$8</definedName>
    <definedName name="Игрок3" localSheetId="10">'B1'!$D$9</definedName>
    <definedName name="Игрок3" localSheetId="11">'B2'!$D$9</definedName>
    <definedName name="Игрок3" localSheetId="14">'B3'!$D$9</definedName>
    <definedName name="Игрок3" localSheetId="15">'B4'!$D$9</definedName>
    <definedName name="Игрок3" localSheetId="16">'B5'!$D$9</definedName>
    <definedName name="Игрок3" localSheetId="17">'B6'!$D$9</definedName>
    <definedName name="Игрок3" localSheetId="20">'B7'!$D$9</definedName>
    <definedName name="Игрок3" localSheetId="21">'B8'!$D$9</definedName>
    <definedName name="Игрок3" localSheetId="23">'C1_2'!$D$9</definedName>
    <definedName name="Игрок3" localSheetId="24">'C2_2'!$D$9</definedName>
    <definedName name="Игрок3" localSheetId="33">'C3_2'!$D$9</definedName>
    <definedName name="Игрок3" localSheetId="34">'C4_2'!$D$9</definedName>
    <definedName name="Игрок3" localSheetId="35">'C5_2'!$D$9</definedName>
    <definedName name="Игрок3" localSheetId="36">'C6_2'!$D$9</definedName>
    <definedName name="Игрок3" localSheetId="37">'C7_2'!$D$9</definedName>
    <definedName name="Игрок3" localSheetId="38">'C8_2'!$D$9</definedName>
    <definedName name="Игрок3" localSheetId="40">'D1'!$D$9</definedName>
    <definedName name="Игрок3" localSheetId="39">D1_2!$D$9</definedName>
    <definedName name="Игрок3" localSheetId="41">'D2'!$D$9</definedName>
    <definedName name="Игрок3" localSheetId="48">D2_2!$D$9</definedName>
    <definedName name="Игрок3" localSheetId="42">'D3'!$D$9</definedName>
    <definedName name="Игрок3" localSheetId="49">D3_2!$D$9</definedName>
    <definedName name="Игрок3" localSheetId="43">'D4'!$D$9</definedName>
    <definedName name="Игрок3" localSheetId="50">D4_2!$D$9</definedName>
    <definedName name="Игрок3" localSheetId="44">'D5'!$D$9</definedName>
    <definedName name="Игрок3" localSheetId="51">D5_2!$D$9</definedName>
    <definedName name="Игрок3" localSheetId="45">'D6'!$D$9</definedName>
    <definedName name="Игрок3" localSheetId="52">D6_2!$D$9</definedName>
    <definedName name="Игрок3" localSheetId="46">'D7'!$D$9</definedName>
    <definedName name="Игрок3" localSheetId="53">D7_2!$D$9</definedName>
    <definedName name="Игрок3" localSheetId="47">'D8'!$D$9</definedName>
    <definedName name="Игрок3" localSheetId="54">D8_2!$D$9</definedName>
    <definedName name="Игрок3" localSheetId="56">'D9'!$D$9</definedName>
    <definedName name="Игрок3" localSheetId="55">D9_2!$D$9</definedName>
    <definedName name="Игрок3" localSheetId="57">'E1'!$D$9</definedName>
    <definedName name="Игрок3" localSheetId="58">'E2'!$D$9</definedName>
    <definedName name="Игрок3" localSheetId="59">'E3'!$D$9</definedName>
    <definedName name="Игрок3" localSheetId="63">'E4'!$D$9</definedName>
    <definedName name="Игрок3" localSheetId="64">'E5'!$D$9</definedName>
    <definedName name="Игрок3" localSheetId="65">'E6'!$D$9</definedName>
    <definedName name="Игрок3" localSheetId="68">'E7'!$D$9</definedName>
    <definedName name="Игрок3" localSheetId="70">'E8'!$D$9</definedName>
    <definedName name="Игрок3" localSheetId="71">'F1'!$D$9</definedName>
    <definedName name="Игрок3" localSheetId="72">'F2'!$D$9</definedName>
    <definedName name="Игрок3" localSheetId="73">'F3'!$D$9</definedName>
    <definedName name="Игрок3" localSheetId="1">А1!$D$9</definedName>
    <definedName name="Игрок3" localSheetId="3">А3!$D$9</definedName>
    <definedName name="Игрок3" localSheetId="4">А4!$D$9</definedName>
    <definedName name="Игрок3" localSheetId="5">А5!$D$9</definedName>
    <definedName name="Игрок3" localSheetId="6">А6!$D$9</definedName>
    <definedName name="Игрок3" localSheetId="7">А6_2!$D$9</definedName>
    <definedName name="Игрок3" localSheetId="8">А7!$D$9</definedName>
    <definedName name="Игрок3" localSheetId="9">А8!$D$9</definedName>
    <definedName name="Игрок3" localSheetId="12">В2_2!$D$9</definedName>
    <definedName name="Игрок3" localSheetId="13">В3_2!$D$9</definedName>
    <definedName name="Игрок3" localSheetId="18">В5_2!$D$9</definedName>
    <definedName name="Игрок3" localSheetId="19">В6_2!$D$9</definedName>
    <definedName name="Игрок3" localSheetId="22">В8_2!$D$9</definedName>
    <definedName name="Игрок3" localSheetId="60">Е1_2!$D$9</definedName>
    <definedName name="Игрок3" localSheetId="61">Е2_2!$D$9</definedName>
    <definedName name="Игрок3" localSheetId="62">Е3_2!$D$9</definedName>
    <definedName name="Игрок3" localSheetId="66">Е5_2!$D$9</definedName>
    <definedName name="Игрок3" localSheetId="67">Е6_2!$D$9</definedName>
    <definedName name="Игрок3" localSheetId="69">Е8_2!$D$9</definedName>
    <definedName name="Игрок3" localSheetId="25">С1!$D$9</definedName>
    <definedName name="Игрок3" localSheetId="26">С2!$D$9</definedName>
    <definedName name="Игрок3" localSheetId="27">С3!$D$9</definedName>
    <definedName name="Игрок3" localSheetId="28">С4!$D$9</definedName>
    <definedName name="Игрок3" localSheetId="29">С5!$D$9</definedName>
    <definedName name="Игрок3" localSheetId="30">С6!$D$9</definedName>
    <definedName name="Игрок3" localSheetId="31">С7!$D$9</definedName>
    <definedName name="Игрок3" localSheetId="32">С8!$D$9</definedName>
    <definedName name="Игрок3" localSheetId="0">Суперлига!$D$9</definedName>
    <definedName name="Игрок3">А2!$D$9</definedName>
    <definedName name="Игрок4" localSheetId="10">'B1'!$D$10</definedName>
    <definedName name="Игрок4" localSheetId="11">'B2'!$D$10</definedName>
    <definedName name="Игрок4" localSheetId="14">'B3'!$D$10</definedName>
    <definedName name="Игрок4" localSheetId="15">'B4'!$D$10</definedName>
    <definedName name="Игрок4" localSheetId="16">'B5'!$D$10</definedName>
    <definedName name="Игрок4" localSheetId="17">'B6'!$D$10</definedName>
    <definedName name="Игрок4" localSheetId="20">'B7'!$D$10</definedName>
    <definedName name="Игрок4" localSheetId="21">'B8'!$D$10</definedName>
    <definedName name="Игрок4" localSheetId="23">'C1_2'!$D$10</definedName>
    <definedName name="Игрок4" localSheetId="24">'C2_2'!$D$10</definedName>
    <definedName name="Игрок4" localSheetId="33">'C3_2'!$D$10</definedName>
    <definedName name="Игрок4" localSheetId="34">'C4_2'!$D$10</definedName>
    <definedName name="Игрок4" localSheetId="35">'C5_2'!$D$10</definedName>
    <definedName name="Игрок4" localSheetId="36">'C6_2'!$D$10</definedName>
    <definedName name="Игрок4" localSheetId="37">'C7_2'!$D$10</definedName>
    <definedName name="Игрок4" localSheetId="38">'C8_2'!$D$10</definedName>
    <definedName name="Игрок4" localSheetId="40">'D1'!$D$10</definedName>
    <definedName name="Игрок4" localSheetId="39">D1_2!$D$10</definedName>
    <definedName name="Игрок4" localSheetId="41">'D2'!$D$10</definedName>
    <definedName name="Игрок4" localSheetId="48">D2_2!$D$10</definedName>
    <definedName name="Игрок4" localSheetId="42">'D3'!$D$10</definedName>
    <definedName name="Игрок4" localSheetId="49">D3_2!$D$10</definedName>
    <definedName name="Игрок4" localSheetId="43">'D4'!$D$10</definedName>
    <definedName name="Игрок4" localSheetId="50">D4_2!$D$10</definedName>
    <definedName name="Игрок4" localSheetId="44">'D5'!$D$10</definedName>
    <definedName name="Игрок4" localSheetId="51">D5_2!$D$10</definedName>
    <definedName name="Игрок4" localSheetId="45">'D6'!$D$10</definedName>
    <definedName name="Игрок4" localSheetId="52">D6_2!$D$10</definedName>
    <definedName name="Игрок4" localSheetId="46">'D7'!$D$10</definedName>
    <definedName name="Игрок4" localSheetId="53">D7_2!$D$10</definedName>
    <definedName name="Игрок4" localSheetId="47">'D8'!$D$10</definedName>
    <definedName name="Игрок4" localSheetId="54">D8_2!$D$10</definedName>
    <definedName name="Игрок4" localSheetId="56">'D9'!$D$10</definedName>
    <definedName name="Игрок4" localSheetId="55">D9_2!$D$10</definedName>
    <definedName name="Игрок4" localSheetId="57">'E1'!$D$10</definedName>
    <definedName name="Игрок4" localSheetId="58">'E2'!$D$10</definedName>
    <definedName name="Игрок4" localSheetId="59">'E3'!$D$10</definedName>
    <definedName name="Игрок4" localSheetId="63">'E4'!$D$10</definedName>
    <definedName name="Игрок4" localSheetId="64">'E5'!$D$10</definedName>
    <definedName name="Игрок4" localSheetId="65">'E6'!$D$10</definedName>
    <definedName name="Игрок4" localSheetId="68">'E7'!$D$10</definedName>
    <definedName name="Игрок4" localSheetId="70">'E8'!$D$10</definedName>
    <definedName name="Игрок4" localSheetId="71">'F1'!$D$10</definedName>
    <definedName name="Игрок4" localSheetId="72">'F2'!$D$10</definedName>
    <definedName name="Игрок4" localSheetId="73">'F3'!$D$10</definedName>
    <definedName name="Игрок4" localSheetId="1">А1!$D$10</definedName>
    <definedName name="Игрок4" localSheetId="3">А3!$D$10</definedName>
    <definedName name="Игрок4" localSheetId="4">А4!$D$10</definedName>
    <definedName name="Игрок4" localSheetId="5">А5!$D$10</definedName>
    <definedName name="Игрок4" localSheetId="6">А6!$D$10</definedName>
    <definedName name="Игрок4" localSheetId="7">А6_2!$D$10</definedName>
    <definedName name="Игрок4" localSheetId="8">А7!$D$10</definedName>
    <definedName name="Игрок4" localSheetId="9">А8!$D$10</definedName>
    <definedName name="Игрок4" localSheetId="12">В2_2!$D$10</definedName>
    <definedName name="Игрок4" localSheetId="13">В3_2!$D$10</definedName>
    <definedName name="Игрок4" localSheetId="18">В5_2!$D$10</definedName>
    <definedName name="Игрок4" localSheetId="19">В6_2!$D$10</definedName>
    <definedName name="Игрок4" localSheetId="22">В8_2!$D$10</definedName>
    <definedName name="Игрок4" localSheetId="60">Е1_2!$D$10</definedName>
    <definedName name="Игрок4" localSheetId="61">Е2_2!$D$10</definedName>
    <definedName name="Игрок4" localSheetId="62">Е3_2!$D$10</definedName>
    <definedName name="Игрок4" localSheetId="66">Е5_2!$D$10</definedName>
    <definedName name="Игрок4" localSheetId="67">Е6_2!$D$10</definedName>
    <definedName name="Игрок4" localSheetId="69">Е8_2!$D$10</definedName>
    <definedName name="Игрок4" localSheetId="25">С1!$D$10</definedName>
    <definedName name="Игрок4" localSheetId="26">С2!$D$10</definedName>
    <definedName name="Игрок4" localSheetId="27">С3!$D$10</definedName>
    <definedName name="Игрок4" localSheetId="28">С4!$D$10</definedName>
    <definedName name="Игрок4" localSheetId="29">С5!$D$10</definedName>
    <definedName name="Игрок4" localSheetId="30">С6!$D$10</definedName>
    <definedName name="Игрок4" localSheetId="31">С7!$D$10</definedName>
    <definedName name="Игрок4" localSheetId="32">С8!$D$10</definedName>
    <definedName name="Игрок4" localSheetId="0">Суперлига!$D$10</definedName>
    <definedName name="Игрок4">А2!$D$10</definedName>
    <definedName name="Игрок5" localSheetId="10">'B1'!$D$11</definedName>
    <definedName name="Игрок5" localSheetId="11">'B2'!$D$11</definedName>
    <definedName name="Игрок5" localSheetId="14">'B3'!$D$11</definedName>
    <definedName name="Игрок5" localSheetId="15">'B4'!$D$11</definedName>
    <definedName name="Игрок5" localSheetId="16">'B5'!$D$11</definedName>
    <definedName name="Игрок5" localSheetId="17">'B6'!$D$11</definedName>
    <definedName name="Игрок5" localSheetId="20">'B7'!$D$11</definedName>
    <definedName name="Игрок5" localSheetId="21">'B8'!$D$11</definedName>
    <definedName name="Игрок5" localSheetId="23">'C1_2'!$D$11</definedName>
    <definedName name="Игрок5" localSheetId="24">'C2_2'!$D$11</definedName>
    <definedName name="Игрок5" localSheetId="33">'C3_2'!$D$11</definedName>
    <definedName name="Игрок5" localSheetId="34">'C4_2'!$D$11</definedName>
    <definedName name="Игрок5" localSheetId="35">'C5_2'!$D$11</definedName>
    <definedName name="Игрок5" localSheetId="36">'C6_2'!$D$11</definedName>
    <definedName name="Игрок5" localSheetId="37">'C7_2'!$D$11</definedName>
    <definedName name="Игрок5" localSheetId="38">'C8_2'!$D$11</definedName>
    <definedName name="Игрок5" localSheetId="40">'D1'!$D$11</definedName>
    <definedName name="Игрок5" localSheetId="39">D1_2!$D$11</definedName>
    <definedName name="Игрок5" localSheetId="41">'D2'!$D$11</definedName>
    <definedName name="Игрок5" localSheetId="48">D2_2!$D$11</definedName>
    <definedName name="Игрок5" localSheetId="42">'D3'!$D$11</definedName>
    <definedName name="Игрок5" localSheetId="49">D3_2!$D$11</definedName>
    <definedName name="Игрок5" localSheetId="43">'D4'!$D$11</definedName>
    <definedName name="Игрок5" localSheetId="50">D4_2!$D$11</definedName>
    <definedName name="Игрок5" localSheetId="44">'D5'!$D$11</definedName>
    <definedName name="Игрок5" localSheetId="51">D5_2!$D$11</definedName>
    <definedName name="Игрок5" localSheetId="45">'D6'!$D$11</definedName>
    <definedName name="Игрок5" localSheetId="52">D6_2!$D$11</definedName>
    <definedName name="Игрок5" localSheetId="46">'D7'!$D$11</definedName>
    <definedName name="Игрок5" localSheetId="53">D7_2!$D$11</definedName>
    <definedName name="Игрок5" localSheetId="47">'D8'!$D$11</definedName>
    <definedName name="Игрок5" localSheetId="54">D8_2!$D$11</definedName>
    <definedName name="Игрок5" localSheetId="56">'D9'!$D$11</definedName>
    <definedName name="Игрок5" localSheetId="55">D9_2!$D$11</definedName>
    <definedName name="Игрок5" localSheetId="57">'E1'!$D$11</definedName>
    <definedName name="Игрок5" localSheetId="58">'E2'!$D$11</definedName>
    <definedName name="Игрок5" localSheetId="59">'E3'!$D$11</definedName>
    <definedName name="Игрок5" localSheetId="63">'E4'!$D$11</definedName>
    <definedName name="Игрок5" localSheetId="64">'E5'!$D$11</definedName>
    <definedName name="Игрок5" localSheetId="65">'E6'!$D$11</definedName>
    <definedName name="Игрок5" localSheetId="68">'E7'!$D$11</definedName>
    <definedName name="Игрок5" localSheetId="70">'E8'!$D$11</definedName>
    <definedName name="Игрок5" localSheetId="71">'F1'!$D$11</definedName>
    <definedName name="Игрок5" localSheetId="72">'F2'!$D$11</definedName>
    <definedName name="Игрок5" localSheetId="73">'F3'!$D$11</definedName>
    <definedName name="Игрок5" localSheetId="1">А1!$D$11</definedName>
    <definedName name="Игрок5" localSheetId="3">А3!$D$11</definedName>
    <definedName name="Игрок5" localSheetId="4">А4!$D$11</definedName>
    <definedName name="Игрок5" localSheetId="5">А5!$D$11</definedName>
    <definedName name="Игрок5" localSheetId="6">А6!$D$11</definedName>
    <definedName name="Игрок5" localSheetId="7">А6_2!$D$11</definedName>
    <definedName name="Игрок5" localSheetId="8">А7!$D$11</definedName>
    <definedName name="Игрок5" localSheetId="9">А8!$D$11</definedName>
    <definedName name="Игрок5" localSheetId="12">В2_2!$D$11</definedName>
    <definedName name="Игрок5" localSheetId="13">В3_2!$D$11</definedName>
    <definedName name="Игрок5" localSheetId="18">В5_2!$D$11</definedName>
    <definedName name="Игрок5" localSheetId="19">В6_2!$D$11</definedName>
    <definedName name="Игрок5" localSheetId="22">В8_2!$D$11</definedName>
    <definedName name="Игрок5" localSheetId="60">Е1_2!$D$11</definedName>
    <definedName name="Игрок5" localSheetId="61">Е2_2!$D$11</definedName>
    <definedName name="Игрок5" localSheetId="62">Е3_2!$D$11</definedName>
    <definedName name="Игрок5" localSheetId="66">Е5_2!$D$11</definedName>
    <definedName name="Игрок5" localSheetId="67">Е6_2!$D$11</definedName>
    <definedName name="Игрок5" localSheetId="69">Е8_2!$D$11</definedName>
    <definedName name="Игрок5" localSheetId="25">С1!$D$11</definedName>
    <definedName name="Игрок5" localSheetId="26">С2!$D$11</definedName>
    <definedName name="Игрок5" localSheetId="27">С3!$D$11</definedName>
    <definedName name="Игрок5" localSheetId="28">С4!$D$11</definedName>
    <definedName name="Игрок5" localSheetId="29">С5!$D$11</definedName>
    <definedName name="Игрок5" localSheetId="30">С6!$D$11</definedName>
    <definedName name="Игрок5" localSheetId="31">С7!$D$11</definedName>
    <definedName name="Игрок5" localSheetId="32">С8!$D$11</definedName>
    <definedName name="Игрок5" localSheetId="0">Суперлига!$D$11</definedName>
    <definedName name="Игрок5">А2!$D$11</definedName>
    <definedName name="Игрок6" localSheetId="10">'B1'!$D$12</definedName>
    <definedName name="Игрок6" localSheetId="11">'B2'!$D$12</definedName>
    <definedName name="Игрок6" localSheetId="14">'B3'!$D$12</definedName>
    <definedName name="Игрок6" localSheetId="15">'B4'!$D$12</definedName>
    <definedName name="Игрок6" localSheetId="16">'B5'!$D$12</definedName>
    <definedName name="Игрок6" localSheetId="17">'B6'!$D$12</definedName>
    <definedName name="Игрок6" localSheetId="20">'B7'!$D$12</definedName>
    <definedName name="Игрок6" localSheetId="21">'B8'!$D$12</definedName>
    <definedName name="Игрок6" localSheetId="23">'C1_2'!$D$12</definedName>
    <definedName name="Игрок6" localSheetId="24">'C2_2'!$D$12</definedName>
    <definedName name="Игрок6" localSheetId="33">'C3_2'!$D$12</definedName>
    <definedName name="Игрок6" localSheetId="34">'C4_2'!$D$12</definedName>
    <definedName name="Игрок6" localSheetId="35">'C5_2'!$D$12</definedName>
    <definedName name="Игрок6" localSheetId="36">'C6_2'!$D$12</definedName>
    <definedName name="Игрок6" localSheetId="37">'C7_2'!$D$12</definedName>
    <definedName name="Игрок6" localSheetId="38">'C8_2'!$D$12</definedName>
    <definedName name="Игрок6" localSheetId="40">'D1'!$D$12</definedName>
    <definedName name="Игрок6" localSheetId="39">D1_2!$D$12</definedName>
    <definedName name="Игрок6" localSheetId="41">'D2'!$D$12</definedName>
    <definedName name="Игрок6" localSheetId="48">D2_2!$D$12</definedName>
    <definedName name="Игрок6" localSheetId="42">'D3'!$D$12</definedName>
    <definedName name="Игрок6" localSheetId="49">D3_2!$D$12</definedName>
    <definedName name="Игрок6" localSheetId="43">'D4'!$D$12</definedName>
    <definedName name="Игрок6" localSheetId="50">D4_2!$D$12</definedName>
    <definedName name="Игрок6" localSheetId="44">'D5'!$D$12</definedName>
    <definedName name="Игрок6" localSheetId="51">D5_2!$D$12</definedName>
    <definedName name="Игрок6" localSheetId="45">'D6'!$D$12</definedName>
    <definedName name="Игрок6" localSheetId="52">D6_2!$D$12</definedName>
    <definedName name="Игрок6" localSheetId="46">'D7'!$D$12</definedName>
    <definedName name="Игрок6" localSheetId="53">D7_2!$D$12</definedName>
    <definedName name="Игрок6" localSheetId="47">'D8'!$D$12</definedName>
    <definedName name="Игрок6" localSheetId="54">D8_2!$D$12</definedName>
    <definedName name="Игрок6" localSheetId="56">'D9'!$D$12</definedName>
    <definedName name="Игрок6" localSheetId="55">D9_2!$D$12</definedName>
    <definedName name="Игрок6" localSheetId="57">'E1'!$D$12</definedName>
    <definedName name="Игрок6" localSheetId="58">'E2'!$D$12</definedName>
    <definedName name="Игрок6" localSheetId="59">'E3'!$D$12</definedName>
    <definedName name="Игрок6" localSheetId="63">'E4'!$D$12</definedName>
    <definedName name="Игрок6" localSheetId="64">'E5'!$D$12</definedName>
    <definedName name="Игрок6" localSheetId="65">'E6'!$D$12</definedName>
    <definedName name="Игрок6" localSheetId="68">'E7'!$D$12</definedName>
    <definedName name="Игрок6" localSheetId="70">'E8'!$D$12</definedName>
    <definedName name="Игрок6" localSheetId="71">'F1'!$D$12</definedName>
    <definedName name="Игрок6" localSheetId="72">'F2'!$D$12</definedName>
    <definedName name="Игрок6" localSheetId="73">'F3'!$D$12</definedName>
    <definedName name="Игрок6" localSheetId="1">А1!$D$12</definedName>
    <definedName name="Игрок6" localSheetId="3">А3!$D$12</definedName>
    <definedName name="Игрок6" localSheetId="4">А4!$D$12</definedName>
    <definedName name="Игрок6" localSheetId="5">А5!$D$12</definedName>
    <definedName name="Игрок6" localSheetId="6">А6!$D$12</definedName>
    <definedName name="Игрок6" localSheetId="7">А6_2!$D$12</definedName>
    <definedName name="Игрок6" localSheetId="8">А7!$D$12</definedName>
    <definedName name="Игрок6" localSheetId="9">А8!$D$12</definedName>
    <definedName name="Игрок6" localSheetId="12">В2_2!$D$12</definedName>
    <definedName name="Игрок6" localSheetId="13">В3_2!$D$12</definedName>
    <definedName name="Игрок6" localSheetId="18">В5_2!$D$12</definedName>
    <definedName name="Игрок6" localSheetId="19">В6_2!$D$12</definedName>
    <definedName name="Игрок6" localSheetId="22">В8_2!$D$12</definedName>
    <definedName name="Игрок6" localSheetId="60">Е1_2!$D$12</definedName>
    <definedName name="Игрок6" localSheetId="61">Е2_2!$D$12</definedName>
    <definedName name="Игрок6" localSheetId="62">Е3_2!$D$12</definedName>
    <definedName name="Игрок6" localSheetId="66">Е5_2!$D$12</definedName>
    <definedName name="Игрок6" localSheetId="67">Е6_2!$D$12</definedName>
    <definedName name="Игрок6" localSheetId="69">Е8_2!$D$12</definedName>
    <definedName name="Игрок6" localSheetId="25">С1!$D$12</definedName>
    <definedName name="Игрок6" localSheetId="26">С2!$D$12</definedName>
    <definedName name="Игрок6" localSheetId="27">С3!$D$12</definedName>
    <definedName name="Игрок6" localSheetId="28">С4!$D$12</definedName>
    <definedName name="Игрок6" localSheetId="29">С5!$D$12</definedName>
    <definedName name="Игрок6" localSheetId="30">С6!$D$12</definedName>
    <definedName name="Игрок6" localSheetId="31">С7!$D$12</definedName>
    <definedName name="Игрок6" localSheetId="32">С8!$D$12</definedName>
    <definedName name="Игрок6" localSheetId="0">Суперлига!$D$12</definedName>
    <definedName name="Игрок6">А2!$D$12</definedName>
    <definedName name="Игрок7" localSheetId="10">'B1'!$D$13</definedName>
    <definedName name="Игрок7" localSheetId="11">'B2'!$D$13</definedName>
    <definedName name="Игрок7" localSheetId="14">'B3'!$D$13</definedName>
    <definedName name="Игрок7" localSheetId="15">'B4'!$D$13</definedName>
    <definedName name="Игрок7" localSheetId="16">'B5'!$D$13</definedName>
    <definedName name="Игрок7" localSheetId="17">'B6'!$D$13</definedName>
    <definedName name="Игрок7" localSheetId="20">'B7'!$D$13</definedName>
    <definedName name="Игрок7" localSheetId="21">'B8'!$D$13</definedName>
    <definedName name="Игрок7" localSheetId="23">'C1_2'!$D$13</definedName>
    <definedName name="Игрок7" localSheetId="24">'C2_2'!$D$13</definedName>
    <definedName name="Игрок7" localSheetId="33">'C3_2'!$D$13</definedName>
    <definedName name="Игрок7" localSheetId="34">'C4_2'!$D$13</definedName>
    <definedName name="Игрок7" localSheetId="35">'C5_2'!$D$13</definedName>
    <definedName name="Игрок7" localSheetId="36">'C6_2'!$D$13</definedName>
    <definedName name="Игрок7" localSheetId="37">'C7_2'!$D$13</definedName>
    <definedName name="Игрок7" localSheetId="38">'C8_2'!$D$13</definedName>
    <definedName name="Игрок7" localSheetId="40">'D1'!$D$13</definedName>
    <definedName name="Игрок7" localSheetId="39">D1_2!$D$13</definedName>
    <definedName name="Игрок7" localSheetId="41">'D2'!$D$13</definedName>
    <definedName name="Игрок7" localSheetId="48">D2_2!$D$13</definedName>
    <definedName name="Игрок7" localSheetId="42">'D3'!$D$13</definedName>
    <definedName name="Игрок7" localSheetId="49">D3_2!$D$13</definedName>
    <definedName name="Игрок7" localSheetId="43">'D4'!$D$13</definedName>
    <definedName name="Игрок7" localSheetId="50">D4_2!$D$13</definedName>
    <definedName name="Игрок7" localSheetId="44">'D5'!$D$13</definedName>
    <definedName name="Игрок7" localSheetId="51">D5_2!$D$13</definedName>
    <definedName name="Игрок7" localSheetId="45">'D6'!$D$13</definedName>
    <definedName name="Игрок7" localSheetId="52">D6_2!$D$13</definedName>
    <definedName name="Игрок7" localSheetId="46">'D7'!$D$13</definedName>
    <definedName name="Игрок7" localSheetId="53">D7_2!$D$13</definedName>
    <definedName name="Игрок7" localSheetId="47">'D8'!$D$13</definedName>
    <definedName name="Игрок7" localSheetId="54">D8_2!$D$13</definedName>
    <definedName name="Игрок7" localSheetId="56">'D9'!$D$13</definedName>
    <definedName name="Игрок7" localSheetId="55">D9_2!$D$13</definedName>
    <definedName name="Игрок7" localSheetId="57">'E1'!$D$13</definedName>
    <definedName name="Игрок7" localSheetId="58">'E2'!$D$13</definedName>
    <definedName name="Игрок7" localSheetId="59">'E3'!$D$13</definedName>
    <definedName name="Игрок7" localSheetId="63">'E4'!$D$13</definedName>
    <definedName name="Игрок7" localSheetId="64">'E5'!$D$13</definedName>
    <definedName name="Игрок7" localSheetId="65">'E6'!$D$13</definedName>
    <definedName name="Игрок7" localSheetId="68">'E7'!$D$13</definedName>
    <definedName name="Игрок7" localSheetId="70">'E8'!$D$13</definedName>
    <definedName name="Игрок7" localSheetId="71">'F1'!$D$13</definedName>
    <definedName name="Игрок7" localSheetId="72">'F2'!$D$13</definedName>
    <definedName name="Игрок7" localSheetId="73">'F3'!$D$13</definedName>
    <definedName name="Игрок7" localSheetId="1">А1!$D$13</definedName>
    <definedName name="Игрок7" localSheetId="3">А3!$D$13</definedName>
    <definedName name="Игрок7" localSheetId="4">А4!$D$13</definedName>
    <definedName name="Игрок7" localSheetId="5">А5!$D$13</definedName>
    <definedName name="Игрок7" localSheetId="6">А6!$D$13</definedName>
    <definedName name="Игрок7" localSheetId="7">А6_2!$D$13</definedName>
    <definedName name="Игрок7" localSheetId="8">А7!$D$13</definedName>
    <definedName name="Игрок7" localSheetId="9">А8!$D$13</definedName>
    <definedName name="Игрок7" localSheetId="12">В2_2!$D$13</definedName>
    <definedName name="Игрок7" localSheetId="13">В3_2!$D$13</definedName>
    <definedName name="Игрок7" localSheetId="18">В5_2!$D$13</definedName>
    <definedName name="Игрок7" localSheetId="19">В6_2!$D$13</definedName>
    <definedName name="Игрок7" localSheetId="22">В8_2!$D$13</definedName>
    <definedName name="Игрок7" localSheetId="60">Е1_2!$D$13</definedName>
    <definedName name="Игрок7" localSheetId="61">Е2_2!$D$13</definedName>
    <definedName name="Игрок7" localSheetId="62">Е3_2!$D$13</definedName>
    <definedName name="Игрок7" localSheetId="66">Е5_2!$D$13</definedName>
    <definedName name="Игрок7" localSheetId="67">Е6_2!$D$13</definedName>
    <definedName name="Игрок7" localSheetId="69">Е8_2!$D$13</definedName>
    <definedName name="Игрок7" localSheetId="25">С1!$D$13</definedName>
    <definedName name="Игрок7" localSheetId="26">С2!$D$13</definedName>
    <definedName name="Игрок7" localSheetId="27">С3!$D$13</definedName>
    <definedName name="Игрок7" localSheetId="28">С4!$D$13</definedName>
    <definedName name="Игрок7" localSheetId="29">С5!$D$13</definedName>
    <definedName name="Игрок7" localSheetId="30">С6!$D$13</definedName>
    <definedName name="Игрок7" localSheetId="31">С7!$D$13</definedName>
    <definedName name="Игрок7" localSheetId="32">С8!$D$13</definedName>
    <definedName name="Игрок7" localSheetId="0">Суперлига!$D$13</definedName>
    <definedName name="Игрок7">А2!$D$13</definedName>
    <definedName name="Игрок8" localSheetId="10">'B1'!$D$14</definedName>
    <definedName name="Игрок8" localSheetId="11">'B2'!$D$14</definedName>
    <definedName name="Игрок8" localSheetId="14">'B3'!$D$14</definedName>
    <definedName name="Игрок8" localSheetId="15">'B4'!$D$14</definedName>
    <definedName name="Игрок8" localSheetId="16">'B5'!$D$14</definedName>
    <definedName name="Игрок8" localSheetId="17">'B6'!$D$14</definedName>
    <definedName name="Игрок8" localSheetId="20">'B7'!$D$14</definedName>
    <definedName name="Игрок8" localSheetId="21">'B8'!$D$14</definedName>
    <definedName name="Игрок8" localSheetId="23">'C1_2'!$D$14</definedName>
    <definedName name="Игрок8" localSheetId="24">'C2_2'!$D$14</definedName>
    <definedName name="Игрок8" localSheetId="33">'C3_2'!$D$14</definedName>
    <definedName name="Игрок8" localSheetId="34">'C4_2'!$D$14</definedName>
    <definedName name="Игрок8" localSheetId="35">'C5_2'!$D$14</definedName>
    <definedName name="Игрок8" localSheetId="36">'C6_2'!$D$14</definedName>
    <definedName name="Игрок8" localSheetId="37">'C7_2'!$D$14</definedName>
    <definedName name="Игрок8" localSheetId="38">'C8_2'!$D$14</definedName>
    <definedName name="Игрок8" localSheetId="40">'D1'!$D$14</definedName>
    <definedName name="Игрок8" localSheetId="39">D1_2!$D$14</definedName>
    <definedName name="Игрок8" localSheetId="41">'D2'!$D$14</definedName>
    <definedName name="Игрок8" localSheetId="48">D2_2!$D$14</definedName>
    <definedName name="Игрок8" localSheetId="42">'D3'!$D$14</definedName>
    <definedName name="Игрок8" localSheetId="49">D3_2!$D$14</definedName>
    <definedName name="Игрок8" localSheetId="43">'D4'!$D$14</definedName>
    <definedName name="Игрок8" localSheetId="50">D4_2!$D$14</definedName>
    <definedName name="Игрок8" localSheetId="44">'D5'!$D$14</definedName>
    <definedName name="Игрок8" localSheetId="51">D5_2!$D$14</definedName>
    <definedName name="Игрок8" localSheetId="45">'D6'!$D$14</definedName>
    <definedName name="Игрок8" localSheetId="52">D6_2!$D$14</definedName>
    <definedName name="Игрок8" localSheetId="46">'D7'!$D$14</definedName>
    <definedName name="Игрок8" localSheetId="53">D7_2!$D$14</definedName>
    <definedName name="Игрок8" localSheetId="47">'D8'!$D$14</definedName>
    <definedName name="Игрок8" localSheetId="54">D8_2!$D$14</definedName>
    <definedName name="Игрок8" localSheetId="56">'D9'!$D$14</definedName>
    <definedName name="Игрок8" localSheetId="55">D9_2!$D$14</definedName>
    <definedName name="Игрок8" localSheetId="57">'E1'!$D$14</definedName>
    <definedName name="Игрок8" localSheetId="58">'E2'!$D$14</definedName>
    <definedName name="Игрок8" localSheetId="59">'E3'!$D$14</definedName>
    <definedName name="Игрок8" localSheetId="63">'E4'!$D$14</definedName>
    <definedName name="Игрок8" localSheetId="64">'E5'!$D$14</definedName>
    <definedName name="Игрок8" localSheetId="65">'E6'!$D$14</definedName>
    <definedName name="Игрок8" localSheetId="68">'E7'!$D$14</definedName>
    <definedName name="Игрок8" localSheetId="70">'E8'!$D$14</definedName>
    <definedName name="Игрок8" localSheetId="71">'F1'!$D$14</definedName>
    <definedName name="Игрок8" localSheetId="72">'F2'!$D$14</definedName>
    <definedName name="Игрок8" localSheetId="73">'F3'!$D$14</definedName>
    <definedName name="Игрок8" localSheetId="1">А1!$D$14</definedName>
    <definedName name="Игрок8" localSheetId="3">А3!$D$14</definedName>
    <definedName name="Игрок8" localSheetId="4">А4!$D$14</definedName>
    <definedName name="Игрок8" localSheetId="5">А5!$D$14</definedName>
    <definedName name="Игрок8" localSheetId="6">А6!$D$14</definedName>
    <definedName name="Игрок8" localSheetId="7">А6_2!$D$14</definedName>
    <definedName name="Игрок8" localSheetId="8">А7!$D$14</definedName>
    <definedName name="Игрок8" localSheetId="9">А8!$D$14</definedName>
    <definedName name="Игрок8" localSheetId="12">В2_2!$D$14</definedName>
    <definedName name="Игрок8" localSheetId="13">В3_2!$D$14</definedName>
    <definedName name="Игрок8" localSheetId="18">В5_2!$D$14</definedName>
    <definedName name="Игрок8" localSheetId="19">В6_2!$D$14</definedName>
    <definedName name="Игрок8" localSheetId="22">В8_2!$D$14</definedName>
    <definedName name="Игрок8" localSheetId="60">Е1_2!$D$14</definedName>
    <definedName name="Игрок8" localSheetId="61">Е2_2!$D$14</definedName>
    <definedName name="Игрок8" localSheetId="62">Е3_2!$D$14</definedName>
    <definedName name="Игрок8" localSheetId="66">Е5_2!$D$14</definedName>
    <definedName name="Игрок8" localSheetId="67">Е6_2!$D$14</definedName>
    <definedName name="Игрок8" localSheetId="69">Е8_2!$D$14</definedName>
    <definedName name="Игрок8" localSheetId="25">С1!$D$14</definedName>
    <definedName name="Игрок8" localSheetId="26">С2!$D$14</definedName>
    <definedName name="Игрок8" localSheetId="27">С3!$D$14</definedName>
    <definedName name="Игрок8" localSheetId="28">С4!$D$14</definedName>
    <definedName name="Игрок8" localSheetId="29">С5!$D$14</definedName>
    <definedName name="Игрок8" localSheetId="30">С6!$D$14</definedName>
    <definedName name="Игрок8" localSheetId="31">С7!$D$14</definedName>
    <definedName name="Игрок8" localSheetId="32">С8!$D$14</definedName>
    <definedName name="Игрок8" localSheetId="0">Суперлига!$D$14</definedName>
    <definedName name="Игрок8">А2!$D$14</definedName>
    <definedName name="Игрок9" localSheetId="23">'C1_2'!$D$15</definedName>
    <definedName name="Игрок9" localSheetId="24">'C2_2'!$D$15</definedName>
    <definedName name="Игрок9" localSheetId="33">'C3_2'!$D$15</definedName>
    <definedName name="Игрок9" localSheetId="34">'C4_2'!$D$15</definedName>
    <definedName name="Игрок9" localSheetId="35">'C5_2'!$D$15</definedName>
    <definedName name="Игрок9" localSheetId="36">'C6_2'!$D$15</definedName>
    <definedName name="Игрок9" localSheetId="37">'C7_2'!$D$15</definedName>
    <definedName name="Игрок9" localSheetId="38">'C8_2'!$D$15</definedName>
    <definedName name="Игрок9" localSheetId="39">D1_2!$D$15</definedName>
    <definedName name="Игрок9" localSheetId="48">D2_2!$D$15</definedName>
    <definedName name="Игрок9" localSheetId="49">D3_2!$D$15</definedName>
    <definedName name="Игрок9" localSheetId="50">D4_2!$D$15</definedName>
    <definedName name="Игрок9" localSheetId="51">D5_2!$D$15</definedName>
    <definedName name="Игрок9" localSheetId="52">D6_2!$D$15</definedName>
    <definedName name="Игрок9" localSheetId="53">D7_2!$D$15</definedName>
    <definedName name="Игрок9" localSheetId="54">D8_2!$D$15</definedName>
    <definedName name="Игрок9" localSheetId="55">D9_2!$D$15</definedName>
    <definedName name="Игрок9" localSheetId="7">А6_2!$D$15</definedName>
    <definedName name="Игрок9" localSheetId="12">В2_2!$D$15</definedName>
    <definedName name="Игрок9" localSheetId="13">В3_2!$D$15</definedName>
    <definedName name="Игрок9" localSheetId="18">В5_2!$D$15</definedName>
    <definedName name="Игрок9" localSheetId="19">В6_2!$D$15</definedName>
    <definedName name="Игрок9" localSheetId="22">В8_2!$D$15</definedName>
    <definedName name="Игрок9" localSheetId="60">Е1_2!$D$15</definedName>
    <definedName name="Игрок9" localSheetId="61">Е2_2!$D$15</definedName>
    <definedName name="Игрок9" localSheetId="62">Е3_2!$D$15</definedName>
    <definedName name="Игрок9" localSheetId="66">Е5_2!$D$15</definedName>
    <definedName name="Игрок9" localSheetId="67">Е6_2!$D$15</definedName>
    <definedName name="Игрок9" localSheetId="69">Е8_2!$D$15</definedName>
    <definedName name="Список_счета" localSheetId="10">'B1'!$B$22:$B$41</definedName>
    <definedName name="Список_счета" localSheetId="11">'B2'!$B$22:$B$41</definedName>
    <definedName name="Список_счета" localSheetId="14">'B3'!$B$22:$B$41</definedName>
    <definedName name="Список_счета" localSheetId="15">'B4'!$B$22:$B$41</definedName>
    <definedName name="Список_счета" localSheetId="16">'B5'!$B$22:$B$41</definedName>
    <definedName name="Список_счета" localSheetId="17">'B6'!$B$22:$B$41</definedName>
    <definedName name="Список_счета" localSheetId="20">'B7'!$B$22:$B$41</definedName>
    <definedName name="Список_счета" localSheetId="21">'B8'!$B$22:$B$41</definedName>
    <definedName name="Список_счета" localSheetId="23">'C1_2'!$B$22:$B$41</definedName>
    <definedName name="Список_счета" localSheetId="24">'C2_2'!$B$22:$B$41</definedName>
    <definedName name="Список_счета" localSheetId="33">'C3_2'!$B$22:$B$41</definedName>
    <definedName name="Список_счета" localSheetId="34">'C4_2'!$B$22:$B$41</definedName>
    <definedName name="Список_счета" localSheetId="35">'C5_2'!$B$22:$B$41</definedName>
    <definedName name="Список_счета" localSheetId="36">'C6_2'!$B$22:$B$41</definedName>
    <definedName name="Список_счета" localSheetId="37">'C7_2'!$B$22:$B$41</definedName>
    <definedName name="Список_счета" localSheetId="38">'C8_2'!$B$22:$B$41</definedName>
    <definedName name="Список_счета" localSheetId="40">'D1'!$B$22:$B$41</definedName>
    <definedName name="Список_счета" localSheetId="39">D1_2!$B$22:$B$41</definedName>
    <definedName name="Список_счета" localSheetId="41">'D2'!$B$22:$B$41</definedName>
    <definedName name="Список_счета" localSheetId="48">D2_2!$B$22:$B$41</definedName>
    <definedName name="Список_счета" localSheetId="42">'D3'!$B$22:$B$41</definedName>
    <definedName name="Список_счета" localSheetId="49">D3_2!$B$22:$B$41</definedName>
    <definedName name="Список_счета" localSheetId="43">'D4'!$B$22:$B$41</definedName>
    <definedName name="Список_счета" localSheetId="50">D4_2!$B$22:$B$41</definedName>
    <definedName name="Список_счета" localSheetId="44">'D5'!$B$22:$B$41</definedName>
    <definedName name="Список_счета" localSheetId="51">D5_2!$B$22:$B$41</definedName>
    <definedName name="Список_счета" localSheetId="45">'D6'!$B$22:$B$41</definedName>
    <definedName name="Список_счета" localSheetId="52">D6_2!$B$22:$B$41</definedName>
    <definedName name="Список_счета" localSheetId="46">'D7'!$B$22:$B$41</definedName>
    <definedName name="Список_счета" localSheetId="53">D7_2!$B$22:$B$41</definedName>
    <definedName name="Список_счета" localSheetId="47">'D8'!$B$22:$B$41</definedName>
    <definedName name="Список_счета" localSheetId="54">D8_2!$B$22:$B$41</definedName>
    <definedName name="Список_счета" localSheetId="56">'D9'!$B$22:$B$41</definedName>
    <definedName name="Список_счета" localSheetId="55">D9_2!$B$22:$B$41</definedName>
    <definedName name="Список_счета" localSheetId="57">'E1'!$B$22:$B$41</definedName>
    <definedName name="Список_счета" localSheetId="58">'E2'!$B$22:$B$41</definedName>
    <definedName name="Список_счета" localSheetId="59">'E3'!$B$22:$B$41</definedName>
    <definedName name="Список_счета" localSheetId="63">'E4'!$B$22:$B$41</definedName>
    <definedName name="Список_счета" localSheetId="64">'E5'!$B$22:$B$41</definedName>
    <definedName name="Список_счета" localSheetId="65">'E6'!$B$22:$B$41</definedName>
    <definedName name="Список_счета" localSheetId="68">'E7'!$B$22:$B$41</definedName>
    <definedName name="Список_счета" localSheetId="70">'E8'!$B$22:$B$41</definedName>
    <definedName name="Список_счета" localSheetId="71">'F1'!$B$22:$B$41</definedName>
    <definedName name="Список_счета" localSheetId="72">'F2'!$B$22:$B$41</definedName>
    <definedName name="Список_счета" localSheetId="73">'F3'!$B$22:$B$41</definedName>
    <definedName name="Список_счета" localSheetId="1">А1!$B$22:$B$41</definedName>
    <definedName name="Список_счета" localSheetId="3">А3!$B$22:$B$41</definedName>
    <definedName name="Список_счета" localSheetId="4">А4!$B$22:$B$41</definedName>
    <definedName name="Список_счета" localSheetId="5">А5!$B$22:$B$41</definedName>
    <definedName name="Список_счета" localSheetId="6">А6!$B$22:$B$41</definedName>
    <definedName name="Список_счета" localSheetId="7">А6_2!$B$22:$B$41</definedName>
    <definedName name="Список_счета" localSheetId="8">А7!$B$22:$B$41</definedName>
    <definedName name="Список_счета" localSheetId="9">А8!$B$22:$B$41</definedName>
    <definedName name="Список_счета" localSheetId="12">В2_2!$B$22:$B$41</definedName>
    <definedName name="Список_счета" localSheetId="13">В3_2!$B$22:$B$41</definedName>
    <definedName name="Список_счета" localSheetId="18">В5_2!$B$22:$B$41</definedName>
    <definedName name="Список_счета" localSheetId="19">В6_2!$B$22:$B$41</definedName>
    <definedName name="Список_счета" localSheetId="22">В8_2!$B$22:$B$41</definedName>
    <definedName name="Список_счета" localSheetId="60">Е1_2!$B$22:$B$41</definedName>
    <definedName name="Список_счета" localSheetId="61">Е2_2!$B$22:$B$41</definedName>
    <definedName name="Список_счета" localSheetId="62">Е3_2!$B$22:$B$41</definedName>
    <definedName name="Список_счета" localSheetId="66">Е5_2!$B$22:$B$41</definedName>
    <definedName name="Список_счета" localSheetId="67">Е6_2!$B$22:$B$41</definedName>
    <definedName name="Список_счета" localSheetId="69">Е8_2!$B$22:$B$41</definedName>
    <definedName name="Список_счета" localSheetId="25">С1!$B$22:$B$41</definedName>
    <definedName name="Список_счета" localSheetId="26">С2!$B$22:$B$41</definedName>
    <definedName name="Список_счета" localSheetId="27">С3!$B$22:$B$41</definedName>
    <definedName name="Список_счета" localSheetId="28">С4!$B$22:$B$41</definedName>
    <definedName name="Список_счета" localSheetId="29">С5!$B$22:$B$41</definedName>
    <definedName name="Список_счета" localSheetId="30">С6!$B$22:$B$41</definedName>
    <definedName name="Список_счета" localSheetId="31">С7!$B$22:$B$41</definedName>
    <definedName name="Список_счета" localSheetId="32">С8!$B$22:$B$41</definedName>
    <definedName name="Список_счета" localSheetId="0">Суперлига!$B$22:$B$41</definedName>
    <definedName name="Список_счета">А2!$B$22:$B$41</definedName>
    <definedName name="Уч1" localSheetId="10">'B1'!$J$7</definedName>
    <definedName name="Уч1" localSheetId="11">'B2'!$J$7</definedName>
    <definedName name="Уч1" localSheetId="14">'B3'!$J$7</definedName>
    <definedName name="Уч1" localSheetId="15">'B4'!$J$7</definedName>
    <definedName name="Уч1" localSheetId="16">'B5'!$J$7</definedName>
    <definedName name="Уч1" localSheetId="17">'B6'!$J$7</definedName>
    <definedName name="Уч1" localSheetId="20">'B7'!$J$7</definedName>
    <definedName name="Уч1" localSheetId="21">'B8'!$J$7</definedName>
    <definedName name="Уч1" localSheetId="23">'C1_2'!$J$7</definedName>
    <definedName name="Уч1" localSheetId="24">'C2_2'!$J$7</definedName>
    <definedName name="Уч1" localSheetId="33">'C3_2'!$J$7</definedName>
    <definedName name="Уч1" localSheetId="34">'C4_2'!$J$7</definedName>
    <definedName name="Уч1" localSheetId="35">'C5_2'!$J$7</definedName>
    <definedName name="Уч1" localSheetId="36">'C6_2'!$J$7</definedName>
    <definedName name="Уч1" localSheetId="37">'C7_2'!$J$7</definedName>
    <definedName name="Уч1" localSheetId="38">'C8_2'!$J$7</definedName>
    <definedName name="Уч1" localSheetId="40">'D1'!$J$7</definedName>
    <definedName name="Уч1" localSheetId="39">D1_2!$J$7</definedName>
    <definedName name="Уч1" localSheetId="41">'D2'!$J$7</definedName>
    <definedName name="Уч1" localSheetId="48">D2_2!$J$7</definedName>
    <definedName name="Уч1" localSheetId="42">'D3'!$J$7</definedName>
    <definedName name="Уч1" localSheetId="49">D3_2!$J$7</definedName>
    <definedName name="Уч1" localSheetId="43">'D4'!$J$7</definedName>
    <definedName name="Уч1" localSheetId="50">D4_2!$J$7</definedName>
    <definedName name="Уч1" localSheetId="44">'D5'!$J$7</definedName>
    <definedName name="Уч1" localSheetId="51">D5_2!$J$7</definedName>
    <definedName name="Уч1" localSheetId="45">'D6'!$J$7</definedName>
    <definedName name="Уч1" localSheetId="52">D6_2!$J$7</definedName>
    <definedName name="Уч1" localSheetId="46">'D7'!$J$7</definedName>
    <definedName name="Уч1" localSheetId="53">D7_2!$J$7</definedName>
    <definedName name="Уч1" localSheetId="47">'D8'!$J$7</definedName>
    <definedName name="Уч1" localSheetId="54">D8_2!$J$7</definedName>
    <definedName name="Уч1" localSheetId="56">'D9'!$J$7</definedName>
    <definedName name="Уч1" localSheetId="55">D9_2!$J$7</definedName>
    <definedName name="Уч1" localSheetId="57">'E1'!$J$7</definedName>
    <definedName name="Уч1" localSheetId="58">'E2'!$J$7</definedName>
    <definedName name="Уч1" localSheetId="59">'E3'!$J$7</definedName>
    <definedName name="Уч1" localSheetId="63">'E4'!$J$7</definedName>
    <definedName name="Уч1" localSheetId="64">'E5'!$J$7</definedName>
    <definedName name="Уч1" localSheetId="65">'E6'!$J$7</definedName>
    <definedName name="Уч1" localSheetId="68">'E7'!$J$7</definedName>
    <definedName name="Уч1" localSheetId="70">'E8'!$J$7</definedName>
    <definedName name="Уч1" localSheetId="71">'F1'!$J$7</definedName>
    <definedName name="Уч1" localSheetId="72">'F2'!$J$7</definedName>
    <definedName name="Уч1" localSheetId="73">'F3'!$J$7</definedName>
    <definedName name="Уч1" localSheetId="1">А1!$J$7</definedName>
    <definedName name="Уч1" localSheetId="3">А3!$J$7</definedName>
    <definedName name="Уч1" localSheetId="4">А4!$J$7</definedName>
    <definedName name="Уч1" localSheetId="5">А5!$J$7</definedName>
    <definedName name="Уч1" localSheetId="6">А6!$J$7</definedName>
    <definedName name="Уч1" localSheetId="7">А6_2!$J$7</definedName>
    <definedName name="Уч1" localSheetId="8">А7!$J$7</definedName>
    <definedName name="Уч1" localSheetId="9">А8!$J$7</definedName>
    <definedName name="Уч1" localSheetId="12">В2_2!$J$7</definedName>
    <definedName name="Уч1" localSheetId="13">В3_2!$J$7</definedName>
    <definedName name="Уч1" localSheetId="18">В5_2!$J$7</definedName>
    <definedName name="Уч1" localSheetId="19">В6_2!$J$7</definedName>
    <definedName name="Уч1" localSheetId="22">В8_2!$J$7</definedName>
    <definedName name="Уч1" localSheetId="60">Е1_2!$J$7</definedName>
    <definedName name="Уч1" localSheetId="61">Е2_2!$J$7</definedName>
    <definedName name="Уч1" localSheetId="62">Е3_2!$J$7</definedName>
    <definedName name="Уч1" localSheetId="66">Е5_2!$J$7</definedName>
    <definedName name="Уч1" localSheetId="67">Е6_2!$J$7</definedName>
    <definedName name="Уч1" localSheetId="69">Е8_2!$J$7</definedName>
    <definedName name="Уч1" localSheetId="25">С1!$J$7</definedName>
    <definedName name="Уч1" localSheetId="26">С2!$J$7</definedName>
    <definedName name="Уч1" localSheetId="27">С3!$J$7</definedName>
    <definedName name="Уч1" localSheetId="28">С4!$J$7</definedName>
    <definedName name="Уч1" localSheetId="29">С5!$J$7</definedName>
    <definedName name="Уч1" localSheetId="30">С6!$J$7</definedName>
    <definedName name="Уч1" localSheetId="31">С7!$J$7</definedName>
    <definedName name="Уч1" localSheetId="32">С8!$J$7</definedName>
    <definedName name="Уч1" localSheetId="0">Суперлига!$J$7</definedName>
    <definedName name="Уч1">А2!$J$7</definedName>
    <definedName name="Уч2" localSheetId="10">'B1'!$J$10</definedName>
    <definedName name="Уч2" localSheetId="11">'B2'!$J$10</definedName>
    <definedName name="Уч2" localSheetId="14">'B3'!$J$10</definedName>
    <definedName name="Уч2" localSheetId="15">'B4'!$J$10</definedName>
    <definedName name="Уч2" localSheetId="16">'B5'!$J$10</definedName>
    <definedName name="Уч2" localSheetId="17">'B6'!$J$10</definedName>
    <definedName name="Уч2" localSheetId="20">'B7'!$J$10</definedName>
    <definedName name="Уч2" localSheetId="21">'B8'!$J$10</definedName>
    <definedName name="Уч2" localSheetId="23">'C1_2'!$J$10</definedName>
    <definedName name="Уч2" localSheetId="24">'C2_2'!$J$10</definedName>
    <definedName name="Уч2" localSheetId="33">'C3_2'!$J$10</definedName>
    <definedName name="Уч2" localSheetId="34">'C4_2'!$J$10</definedName>
    <definedName name="Уч2" localSheetId="35">'C5_2'!$J$10</definedName>
    <definedName name="Уч2" localSheetId="36">'C6_2'!$J$10</definedName>
    <definedName name="Уч2" localSheetId="37">'C7_2'!$J$10</definedName>
    <definedName name="Уч2" localSheetId="38">'C8_2'!$J$10</definedName>
    <definedName name="Уч2" localSheetId="40">'D1'!$J$10</definedName>
    <definedName name="Уч2" localSheetId="39">D1_2!$J$10</definedName>
    <definedName name="Уч2" localSheetId="41">'D2'!$J$10</definedName>
    <definedName name="Уч2" localSheetId="48">D2_2!$J$10</definedName>
    <definedName name="Уч2" localSheetId="42">'D3'!$J$10</definedName>
    <definedName name="Уч2" localSheetId="49">D3_2!$J$10</definedName>
    <definedName name="Уч2" localSheetId="43">'D4'!$J$10</definedName>
    <definedName name="Уч2" localSheetId="50">D4_2!$J$10</definedName>
    <definedName name="Уч2" localSheetId="44">'D5'!$J$10</definedName>
    <definedName name="Уч2" localSheetId="51">D5_2!$J$10</definedName>
    <definedName name="Уч2" localSheetId="45">'D6'!$J$10</definedName>
    <definedName name="Уч2" localSheetId="52">D6_2!$J$10</definedName>
    <definedName name="Уч2" localSheetId="46">'D7'!$J$10</definedName>
    <definedName name="Уч2" localSheetId="53">D7_2!$J$10</definedName>
    <definedName name="Уч2" localSheetId="47">'D8'!$J$10</definedName>
    <definedName name="Уч2" localSheetId="54">D8_2!$J$10</definedName>
    <definedName name="Уч2" localSheetId="56">'D9'!$J$10</definedName>
    <definedName name="Уч2" localSheetId="55">D9_2!$J$10</definedName>
    <definedName name="Уч2" localSheetId="57">'E1'!$J$10</definedName>
    <definedName name="Уч2" localSheetId="58">'E2'!$J$10</definedName>
    <definedName name="Уч2" localSheetId="59">'E3'!$J$10</definedName>
    <definedName name="Уч2" localSheetId="63">'E4'!$J$10</definedName>
    <definedName name="Уч2" localSheetId="64">'E5'!$J$10</definedName>
    <definedName name="Уч2" localSheetId="65">'E6'!$J$10</definedName>
    <definedName name="Уч2" localSheetId="68">'E7'!$J$10</definedName>
    <definedName name="Уч2" localSheetId="70">'E8'!$J$10</definedName>
    <definedName name="Уч2" localSheetId="71">'F1'!$J$10</definedName>
    <definedName name="Уч2" localSheetId="72">'F2'!$J$10</definedName>
    <definedName name="Уч2" localSheetId="73">'F3'!$J$10</definedName>
    <definedName name="Уч2" localSheetId="1">А1!$J$10</definedName>
    <definedName name="Уч2" localSheetId="3">А3!$J$10</definedName>
    <definedName name="Уч2" localSheetId="4">А4!$J$10</definedName>
    <definedName name="Уч2" localSheetId="5">А5!$J$10</definedName>
    <definedName name="Уч2" localSheetId="6">А6!$J$10</definedName>
    <definedName name="Уч2" localSheetId="7">А6_2!$J$10</definedName>
    <definedName name="Уч2" localSheetId="8">А7!$J$10</definedName>
    <definedName name="Уч2" localSheetId="9">А8!$J$10</definedName>
    <definedName name="Уч2" localSheetId="12">В2_2!$J$10</definedName>
    <definedName name="Уч2" localSheetId="13">В3_2!$J$10</definedName>
    <definedName name="Уч2" localSheetId="18">В5_2!$J$10</definedName>
    <definedName name="Уч2" localSheetId="19">В6_2!$J$10</definedName>
    <definedName name="Уч2" localSheetId="22">В8_2!$J$10</definedName>
    <definedName name="Уч2" localSheetId="60">Е1_2!$J$10</definedName>
    <definedName name="Уч2" localSheetId="61">Е2_2!$J$10</definedName>
    <definedName name="Уч2" localSheetId="62">Е3_2!$J$10</definedName>
    <definedName name="Уч2" localSheetId="66">Е5_2!$J$10</definedName>
    <definedName name="Уч2" localSheetId="67">Е6_2!$J$10</definedName>
    <definedName name="Уч2" localSheetId="69">Е8_2!$J$10</definedName>
    <definedName name="Уч2" localSheetId="25">С1!$J$10</definedName>
    <definedName name="Уч2" localSheetId="26">С2!$J$10</definedName>
    <definedName name="Уч2" localSheetId="27">С3!$J$10</definedName>
    <definedName name="Уч2" localSheetId="28">С4!$J$10</definedName>
    <definedName name="Уч2" localSheetId="29">С5!$J$10</definedName>
    <definedName name="Уч2" localSheetId="30">С6!$J$10</definedName>
    <definedName name="Уч2" localSheetId="31">С7!$J$10</definedName>
    <definedName name="Уч2" localSheetId="32">С8!$J$10</definedName>
    <definedName name="Уч2" localSheetId="0">Суперлига!$J$10</definedName>
    <definedName name="Уч2">А2!$J$10</definedName>
    <definedName name="Уч3" localSheetId="10">'B1'!$J$13</definedName>
    <definedName name="Уч3" localSheetId="11">'B2'!$J$13</definedName>
    <definedName name="Уч3" localSheetId="14">'B3'!$J$13</definedName>
    <definedName name="Уч3" localSheetId="15">'B4'!$J$13</definedName>
    <definedName name="Уч3" localSheetId="16">'B5'!$J$13</definedName>
    <definedName name="Уч3" localSheetId="17">'B6'!$J$13</definedName>
    <definedName name="Уч3" localSheetId="20">'B7'!$J$13</definedName>
    <definedName name="Уч3" localSheetId="21">'B8'!$J$13</definedName>
    <definedName name="Уч3" localSheetId="23">'C1_2'!$J$13</definedName>
    <definedName name="Уч3" localSheetId="24">'C2_2'!$J$13</definedName>
    <definedName name="Уч3" localSheetId="33">'C3_2'!$J$13</definedName>
    <definedName name="Уч3" localSheetId="34">'C4_2'!$J$13</definedName>
    <definedName name="Уч3" localSheetId="35">'C5_2'!$J$13</definedName>
    <definedName name="Уч3" localSheetId="36">'C6_2'!$J$13</definedName>
    <definedName name="Уч3" localSheetId="37">'C7_2'!$J$13</definedName>
    <definedName name="Уч3" localSheetId="38">'C8_2'!$J$13</definedName>
    <definedName name="Уч3" localSheetId="40">'D1'!$J$13</definedName>
    <definedName name="Уч3" localSheetId="39">D1_2!$J$13</definedName>
    <definedName name="Уч3" localSheetId="41">'D2'!$J$13</definedName>
    <definedName name="Уч3" localSheetId="48">D2_2!$J$13</definedName>
    <definedName name="Уч3" localSheetId="42">'D3'!$J$13</definedName>
    <definedName name="Уч3" localSheetId="49">D3_2!$J$13</definedName>
    <definedName name="Уч3" localSheetId="43">'D4'!$J$13</definedName>
    <definedName name="Уч3" localSheetId="50">D4_2!$J$13</definedName>
    <definedName name="Уч3" localSheetId="44">'D5'!$J$13</definedName>
    <definedName name="Уч3" localSheetId="51">D5_2!$J$13</definedName>
    <definedName name="Уч3" localSheetId="45">'D6'!$J$13</definedName>
    <definedName name="Уч3" localSheetId="52">D6_2!$J$13</definedName>
    <definedName name="Уч3" localSheetId="46">'D7'!$J$13</definedName>
    <definedName name="Уч3" localSheetId="53">D7_2!$J$13</definedName>
    <definedName name="Уч3" localSheetId="47">'D8'!$J$13</definedName>
    <definedName name="Уч3" localSheetId="54">D8_2!$J$13</definedName>
    <definedName name="Уч3" localSheetId="56">'D9'!$J$13</definedName>
    <definedName name="Уч3" localSheetId="55">D9_2!$J$13</definedName>
    <definedName name="Уч3" localSheetId="57">'E1'!$J$13</definedName>
    <definedName name="Уч3" localSheetId="58">'E2'!$J$13</definedName>
    <definedName name="Уч3" localSheetId="59">'E3'!$J$13</definedName>
    <definedName name="Уч3" localSheetId="63">'E4'!$J$13</definedName>
    <definedName name="Уч3" localSheetId="64">'E5'!$J$13</definedName>
    <definedName name="Уч3" localSheetId="65">'E6'!$J$13</definedName>
    <definedName name="Уч3" localSheetId="68">'E7'!$J$13</definedName>
    <definedName name="Уч3" localSheetId="70">'E8'!$J$13</definedName>
    <definedName name="Уч3" localSheetId="71">'F1'!$J$13</definedName>
    <definedName name="Уч3" localSheetId="72">'F2'!$J$13</definedName>
    <definedName name="Уч3" localSheetId="73">'F3'!$J$13</definedName>
    <definedName name="Уч3" localSheetId="1">А1!$J$13</definedName>
    <definedName name="Уч3" localSheetId="3">А3!$J$13</definedName>
    <definedName name="Уч3" localSheetId="4">А4!$J$13</definedName>
    <definedName name="Уч3" localSheetId="5">А5!$J$13</definedName>
    <definedName name="Уч3" localSheetId="6">А6!$J$13</definedName>
    <definedName name="Уч3" localSheetId="7">А6_2!$J$13</definedName>
    <definedName name="Уч3" localSheetId="8">А7!$J$13</definedName>
    <definedName name="Уч3" localSheetId="9">А8!$J$13</definedName>
    <definedName name="Уч3" localSheetId="12">В2_2!$J$13</definedName>
    <definedName name="Уч3" localSheetId="13">В3_2!$J$13</definedName>
    <definedName name="Уч3" localSheetId="18">В5_2!$J$13</definedName>
    <definedName name="Уч3" localSheetId="19">В6_2!$J$13</definedName>
    <definedName name="Уч3" localSheetId="22">В8_2!$J$13</definedName>
    <definedName name="Уч3" localSheetId="60">Е1_2!$J$13</definedName>
    <definedName name="Уч3" localSheetId="61">Е2_2!$J$13</definedName>
    <definedName name="Уч3" localSheetId="62">Е3_2!$J$13</definedName>
    <definedName name="Уч3" localSheetId="66">Е5_2!$J$13</definedName>
    <definedName name="Уч3" localSheetId="67">Е6_2!$J$13</definedName>
    <definedName name="Уч3" localSheetId="69">Е8_2!$J$13</definedName>
    <definedName name="Уч3" localSheetId="25">С1!$J$13</definedName>
    <definedName name="Уч3" localSheetId="26">С2!$J$13</definedName>
    <definedName name="Уч3" localSheetId="27">С3!$J$13</definedName>
    <definedName name="Уч3" localSheetId="28">С4!$J$13</definedName>
    <definedName name="Уч3" localSheetId="29">С5!$J$13</definedName>
    <definedName name="Уч3" localSheetId="30">С6!$J$13</definedName>
    <definedName name="Уч3" localSheetId="31">С7!$J$13</definedName>
    <definedName name="Уч3" localSheetId="32">С8!$J$13</definedName>
    <definedName name="Уч3" localSheetId="0">Суперлига!$J$13</definedName>
    <definedName name="Уч3">А2!$J$13</definedName>
    <definedName name="Уч4" localSheetId="10">'B1'!$J$16</definedName>
    <definedName name="Уч4" localSheetId="11">'B2'!$J$16</definedName>
    <definedName name="Уч4" localSheetId="14">'B3'!$J$16</definedName>
    <definedName name="Уч4" localSheetId="15">'B4'!$J$16</definedName>
    <definedName name="Уч4" localSheetId="16">'B5'!$J$16</definedName>
    <definedName name="Уч4" localSheetId="17">'B6'!$J$16</definedName>
    <definedName name="Уч4" localSheetId="20">'B7'!$J$16</definedName>
    <definedName name="Уч4" localSheetId="21">'B8'!$J$16</definedName>
    <definedName name="Уч4" localSheetId="23">'C1_2'!$J$16</definedName>
    <definedName name="Уч4" localSheetId="24">'C2_2'!$J$16</definedName>
    <definedName name="Уч4" localSheetId="33">'C3_2'!$J$16</definedName>
    <definedName name="Уч4" localSheetId="34">'C4_2'!$J$16</definedName>
    <definedName name="Уч4" localSheetId="35">'C5_2'!$J$16</definedName>
    <definedName name="Уч4" localSheetId="36">'C6_2'!$J$16</definedName>
    <definedName name="Уч4" localSheetId="37">'C7_2'!$J$16</definedName>
    <definedName name="Уч4" localSheetId="38">'C8_2'!$J$16</definedName>
    <definedName name="Уч4" localSheetId="40">'D1'!$J$16</definedName>
    <definedName name="Уч4" localSheetId="39">D1_2!$J$16</definedName>
    <definedName name="Уч4" localSheetId="41">'D2'!$J$16</definedName>
    <definedName name="Уч4" localSheetId="48">D2_2!$J$16</definedName>
    <definedName name="Уч4" localSheetId="42">'D3'!$J$16</definedName>
    <definedName name="Уч4" localSheetId="49">D3_2!$J$16</definedName>
    <definedName name="Уч4" localSheetId="43">'D4'!$J$16</definedName>
    <definedName name="Уч4" localSheetId="50">D4_2!$J$16</definedName>
    <definedName name="Уч4" localSheetId="44">'D5'!$J$16</definedName>
    <definedName name="Уч4" localSheetId="51">D5_2!$J$16</definedName>
    <definedName name="Уч4" localSheetId="45">'D6'!$J$16</definedName>
    <definedName name="Уч4" localSheetId="52">D6_2!$J$16</definedName>
    <definedName name="Уч4" localSheetId="46">'D7'!$J$16</definedName>
    <definedName name="Уч4" localSheetId="53">D7_2!$J$16</definedName>
    <definedName name="Уч4" localSheetId="47">'D8'!$J$16</definedName>
    <definedName name="Уч4" localSheetId="54">D8_2!$J$16</definedName>
    <definedName name="Уч4" localSheetId="56">'D9'!$J$16</definedName>
    <definedName name="Уч4" localSheetId="55">D9_2!$J$16</definedName>
    <definedName name="Уч4" localSheetId="57">'E1'!$J$16</definedName>
    <definedName name="Уч4" localSheetId="58">'E2'!$J$16</definedName>
    <definedName name="Уч4" localSheetId="59">'E3'!$J$16</definedName>
    <definedName name="Уч4" localSheetId="63">'E4'!$J$16</definedName>
    <definedName name="Уч4" localSheetId="64">'E5'!$J$16</definedName>
    <definedName name="Уч4" localSheetId="65">'E6'!$J$16</definedName>
    <definedName name="Уч4" localSheetId="68">'E7'!$J$16</definedName>
    <definedName name="Уч4" localSheetId="70">'E8'!$J$16</definedName>
    <definedName name="Уч4" localSheetId="71">'F1'!$J$16</definedName>
    <definedName name="Уч4" localSheetId="72">'F2'!$J$16</definedName>
    <definedName name="Уч4" localSheetId="73">'F3'!$J$16</definedName>
    <definedName name="Уч4" localSheetId="1">А1!$J$16</definedName>
    <definedName name="Уч4" localSheetId="3">А3!$J$16</definedName>
    <definedName name="Уч4" localSheetId="4">А4!$J$16</definedName>
    <definedName name="Уч4" localSheetId="5">А5!$J$16</definedName>
    <definedName name="Уч4" localSheetId="6">А6!$J$16</definedName>
    <definedName name="Уч4" localSheetId="7">А6_2!$J$16</definedName>
    <definedName name="Уч4" localSheetId="8">А7!$J$16</definedName>
    <definedName name="Уч4" localSheetId="9">А8!$J$16</definedName>
    <definedName name="Уч4" localSheetId="12">В2_2!$J$16</definedName>
    <definedName name="Уч4" localSheetId="13">В3_2!$J$16</definedName>
    <definedName name="Уч4" localSheetId="18">В5_2!$J$16</definedName>
    <definedName name="Уч4" localSheetId="19">В6_2!$J$16</definedName>
    <definedName name="Уч4" localSheetId="22">В8_2!$J$16</definedName>
    <definedName name="Уч4" localSheetId="60">Е1_2!$J$16</definedName>
    <definedName name="Уч4" localSheetId="61">Е2_2!$J$16</definedName>
    <definedName name="Уч4" localSheetId="62">Е3_2!$J$16</definedName>
    <definedName name="Уч4" localSheetId="66">Е5_2!$J$16</definedName>
    <definedName name="Уч4" localSheetId="67">Е6_2!$J$16</definedName>
    <definedName name="Уч4" localSheetId="69">Е8_2!$J$16</definedName>
    <definedName name="Уч4" localSheetId="25">С1!$J$16</definedName>
    <definedName name="Уч4" localSheetId="26">С2!$J$16</definedName>
    <definedName name="Уч4" localSheetId="27">С3!$J$16</definedName>
    <definedName name="Уч4" localSheetId="28">С4!$J$16</definedName>
    <definedName name="Уч4" localSheetId="29">С5!$J$16</definedName>
    <definedName name="Уч4" localSheetId="30">С6!$J$16</definedName>
    <definedName name="Уч4" localSheetId="31">С7!$J$16</definedName>
    <definedName name="Уч4" localSheetId="32">С8!$J$16</definedName>
    <definedName name="Уч4" localSheetId="0">Суперлига!$J$16</definedName>
    <definedName name="Уч4">А2!$J$16</definedName>
    <definedName name="Уч5" localSheetId="10">'B1'!$J$19</definedName>
    <definedName name="Уч5" localSheetId="11">'B2'!$J$19</definedName>
    <definedName name="Уч5" localSheetId="14">'B3'!$J$19</definedName>
    <definedName name="Уч5" localSheetId="15">'B4'!$J$19</definedName>
    <definedName name="Уч5" localSheetId="16">'B5'!$J$19</definedName>
    <definedName name="Уч5" localSheetId="17">'B6'!$J$19</definedName>
    <definedName name="Уч5" localSheetId="20">'B7'!$J$19</definedName>
    <definedName name="Уч5" localSheetId="21">'B8'!$J$19</definedName>
    <definedName name="Уч5" localSheetId="23">'C1_2'!$J$19</definedName>
    <definedName name="Уч5" localSheetId="24">'C2_2'!$J$19</definedName>
    <definedName name="Уч5" localSheetId="33">'C3_2'!$J$19</definedName>
    <definedName name="Уч5" localSheetId="34">'C4_2'!$J$19</definedName>
    <definedName name="Уч5" localSheetId="35">'C5_2'!$J$19</definedName>
    <definedName name="Уч5" localSheetId="36">'C6_2'!$J$19</definedName>
    <definedName name="Уч5" localSheetId="37">'C7_2'!$J$19</definedName>
    <definedName name="Уч5" localSheetId="38">'C8_2'!$J$19</definedName>
    <definedName name="Уч5" localSheetId="40">'D1'!$J$19</definedName>
    <definedName name="Уч5" localSheetId="39">D1_2!$J$19</definedName>
    <definedName name="Уч5" localSheetId="41">'D2'!$J$19</definedName>
    <definedName name="Уч5" localSheetId="48">D2_2!$J$19</definedName>
    <definedName name="Уч5" localSheetId="42">'D3'!$J$19</definedName>
    <definedName name="Уч5" localSheetId="49">D3_2!$J$19</definedName>
    <definedName name="Уч5" localSheetId="43">'D4'!$J$19</definedName>
    <definedName name="Уч5" localSheetId="50">D4_2!$J$19</definedName>
    <definedName name="Уч5" localSheetId="44">'D5'!$J$19</definedName>
    <definedName name="Уч5" localSheetId="51">D5_2!$J$19</definedName>
    <definedName name="Уч5" localSheetId="45">'D6'!$J$19</definedName>
    <definedName name="Уч5" localSheetId="52">D6_2!$J$19</definedName>
    <definedName name="Уч5" localSheetId="46">'D7'!$J$19</definedName>
    <definedName name="Уч5" localSheetId="53">D7_2!$J$19</definedName>
    <definedName name="Уч5" localSheetId="47">'D8'!$J$19</definedName>
    <definedName name="Уч5" localSheetId="54">D8_2!$J$19</definedName>
    <definedName name="Уч5" localSheetId="56">'D9'!$J$19</definedName>
    <definedName name="Уч5" localSheetId="55">D9_2!$J$19</definedName>
    <definedName name="Уч5" localSheetId="57">'E1'!$J$19</definedName>
    <definedName name="Уч5" localSheetId="58">'E2'!$J$19</definedName>
    <definedName name="Уч5" localSheetId="59">'E3'!$J$19</definedName>
    <definedName name="Уч5" localSheetId="63">'E4'!$J$19</definedName>
    <definedName name="Уч5" localSheetId="64">'E5'!$J$19</definedName>
    <definedName name="Уч5" localSheetId="65">'E6'!$J$19</definedName>
    <definedName name="Уч5" localSheetId="68">'E7'!$J$19</definedName>
    <definedName name="Уч5" localSheetId="70">'E8'!$J$19</definedName>
    <definedName name="Уч5" localSheetId="71">'F1'!$J$19</definedName>
    <definedName name="Уч5" localSheetId="72">'F2'!$J$19</definedName>
    <definedName name="Уч5" localSheetId="73">'F3'!$J$19</definedName>
    <definedName name="Уч5" localSheetId="1">А1!$J$19</definedName>
    <definedName name="Уч5" localSheetId="3">А3!$J$19</definedName>
    <definedName name="Уч5" localSheetId="4">А4!$J$19</definedName>
    <definedName name="Уч5" localSheetId="5">А5!$J$19</definedName>
    <definedName name="Уч5" localSheetId="6">А6!$J$19</definedName>
    <definedName name="Уч5" localSheetId="7">А6_2!$J$19</definedName>
    <definedName name="Уч5" localSheetId="8">А7!$J$19</definedName>
    <definedName name="Уч5" localSheetId="9">А8!$J$19</definedName>
    <definedName name="Уч5" localSheetId="12">В2_2!$J$19</definedName>
    <definedName name="Уч5" localSheetId="13">В3_2!$J$19</definedName>
    <definedName name="Уч5" localSheetId="18">В5_2!$J$19</definedName>
    <definedName name="Уч5" localSheetId="19">В6_2!$J$19</definedName>
    <definedName name="Уч5" localSheetId="22">В8_2!$J$19</definedName>
    <definedName name="Уч5" localSheetId="60">Е1_2!$J$19</definedName>
    <definedName name="Уч5" localSheetId="61">Е2_2!$J$19</definedName>
    <definedName name="Уч5" localSheetId="62">Е3_2!$J$19</definedName>
    <definedName name="Уч5" localSheetId="66">Е5_2!$J$19</definedName>
    <definedName name="Уч5" localSheetId="67">Е6_2!$J$19</definedName>
    <definedName name="Уч5" localSheetId="69">Е8_2!$J$19</definedName>
    <definedName name="Уч5" localSheetId="25">С1!$J$19</definedName>
    <definedName name="Уч5" localSheetId="26">С2!$J$19</definedName>
    <definedName name="Уч5" localSheetId="27">С3!$J$19</definedName>
    <definedName name="Уч5" localSheetId="28">С4!$J$19</definedName>
    <definedName name="Уч5" localSheetId="29">С5!$J$19</definedName>
    <definedName name="Уч5" localSheetId="30">С6!$J$19</definedName>
    <definedName name="Уч5" localSheetId="31">С7!$J$19</definedName>
    <definedName name="Уч5" localSheetId="32">С8!$J$19</definedName>
    <definedName name="Уч5" localSheetId="0">Суперлига!$J$19</definedName>
    <definedName name="Уч5">А2!$J$19</definedName>
    <definedName name="Уч6" localSheetId="10">'B1'!$J$22</definedName>
    <definedName name="Уч6" localSheetId="11">'B2'!$J$22</definedName>
    <definedName name="Уч6" localSheetId="14">'B3'!$J$22</definedName>
    <definedName name="Уч6" localSheetId="15">'B4'!$J$22</definedName>
    <definedName name="Уч6" localSheetId="16">'B5'!$J$22</definedName>
    <definedName name="Уч6" localSheetId="17">'B6'!$J$22</definedName>
    <definedName name="Уч6" localSheetId="20">'B7'!$J$22</definedName>
    <definedName name="Уч6" localSheetId="21">'B8'!$J$22</definedName>
    <definedName name="Уч6" localSheetId="23">'C1_2'!$J$22</definedName>
    <definedName name="Уч6" localSheetId="24">'C2_2'!$J$22</definedName>
    <definedName name="Уч6" localSheetId="33">'C3_2'!$J$22</definedName>
    <definedName name="Уч6" localSheetId="34">'C4_2'!$J$22</definedName>
    <definedName name="Уч6" localSheetId="35">'C5_2'!$J$22</definedName>
    <definedName name="Уч6" localSheetId="36">'C6_2'!$J$22</definedName>
    <definedName name="Уч6" localSheetId="37">'C7_2'!$J$22</definedName>
    <definedName name="Уч6" localSheetId="38">'C8_2'!$J$22</definedName>
    <definedName name="Уч6" localSheetId="40">'D1'!$J$22</definedName>
    <definedName name="Уч6" localSheetId="39">D1_2!$J$22</definedName>
    <definedName name="Уч6" localSheetId="41">'D2'!$J$22</definedName>
    <definedName name="Уч6" localSheetId="48">D2_2!$J$22</definedName>
    <definedName name="Уч6" localSheetId="42">'D3'!$J$22</definedName>
    <definedName name="Уч6" localSheetId="49">D3_2!$J$22</definedName>
    <definedName name="Уч6" localSheetId="43">'D4'!$J$22</definedName>
    <definedName name="Уч6" localSheetId="50">D4_2!$J$22</definedName>
    <definedName name="Уч6" localSheetId="44">'D5'!$J$22</definedName>
    <definedName name="Уч6" localSheetId="51">D5_2!$J$22</definedName>
    <definedName name="Уч6" localSheetId="45">'D6'!$J$22</definedName>
    <definedName name="Уч6" localSheetId="52">D6_2!$J$22</definedName>
    <definedName name="Уч6" localSheetId="46">'D7'!$J$22</definedName>
    <definedName name="Уч6" localSheetId="53">D7_2!$J$22</definedName>
    <definedName name="Уч6" localSheetId="47">'D8'!$J$22</definedName>
    <definedName name="Уч6" localSheetId="54">D8_2!$J$22</definedName>
    <definedName name="Уч6" localSheetId="56">'D9'!$J$22</definedName>
    <definedName name="Уч6" localSheetId="55">D9_2!$J$22</definedName>
    <definedName name="Уч6" localSheetId="57">'E1'!$J$22</definedName>
    <definedName name="Уч6" localSheetId="58">'E2'!$J$22</definedName>
    <definedName name="Уч6" localSheetId="59">'E3'!$J$22</definedName>
    <definedName name="Уч6" localSheetId="63">'E4'!$J$22</definedName>
    <definedName name="Уч6" localSheetId="64">'E5'!$J$22</definedName>
    <definedName name="Уч6" localSheetId="65">'E6'!$J$22</definedName>
    <definedName name="Уч6" localSheetId="68">'E7'!$J$22</definedName>
    <definedName name="Уч6" localSheetId="70">'E8'!$J$22</definedName>
    <definedName name="Уч6" localSheetId="71">'F1'!$J$22</definedName>
    <definedName name="Уч6" localSheetId="72">'F2'!$J$22</definedName>
    <definedName name="Уч6" localSheetId="73">'F3'!$J$22</definedName>
    <definedName name="Уч6" localSheetId="1">А1!$J$22</definedName>
    <definedName name="Уч6" localSheetId="3">А3!$J$22</definedName>
    <definedName name="Уч6" localSheetId="4">А4!$J$22</definedName>
    <definedName name="Уч6" localSheetId="5">А5!$J$22</definedName>
    <definedName name="Уч6" localSheetId="6">А6!$J$22</definedName>
    <definedName name="Уч6" localSheetId="7">А6_2!$J$22</definedName>
    <definedName name="Уч6" localSheetId="8">А7!$J$22</definedName>
    <definedName name="Уч6" localSheetId="9">А8!$J$22</definedName>
    <definedName name="Уч6" localSheetId="12">В2_2!$J$22</definedName>
    <definedName name="Уч6" localSheetId="13">В3_2!$J$22</definedName>
    <definedName name="Уч6" localSheetId="18">В5_2!$J$22</definedName>
    <definedName name="Уч6" localSheetId="19">В6_2!$J$22</definedName>
    <definedName name="Уч6" localSheetId="22">В8_2!$J$22</definedName>
    <definedName name="Уч6" localSheetId="60">Е1_2!$J$22</definedName>
    <definedName name="Уч6" localSheetId="61">Е2_2!$J$22</definedName>
    <definedName name="Уч6" localSheetId="62">Е3_2!$J$22</definedName>
    <definedName name="Уч6" localSheetId="66">Е5_2!$J$22</definedName>
    <definedName name="Уч6" localSheetId="67">Е6_2!$J$22</definedName>
    <definedName name="Уч6" localSheetId="69">Е8_2!$J$22</definedName>
    <definedName name="Уч6" localSheetId="25">С1!$J$22</definedName>
    <definedName name="Уч6" localSheetId="26">С2!$J$22</definedName>
    <definedName name="Уч6" localSheetId="27">С3!$J$22</definedName>
    <definedName name="Уч6" localSheetId="28">С4!$J$22</definedName>
    <definedName name="Уч6" localSheetId="29">С5!$J$22</definedName>
    <definedName name="Уч6" localSheetId="30">С6!$J$22</definedName>
    <definedName name="Уч6" localSheetId="31">С7!$J$22</definedName>
    <definedName name="Уч6" localSheetId="32">С8!$J$22</definedName>
    <definedName name="Уч6" localSheetId="0">Суперлига!$J$22</definedName>
    <definedName name="Уч6">А2!$J$22</definedName>
    <definedName name="Уч7" localSheetId="10">'B1'!$J$25</definedName>
    <definedName name="Уч7" localSheetId="11">'B2'!$J$25</definedName>
    <definedName name="Уч7" localSheetId="14">'B3'!$J$25</definedName>
    <definedName name="Уч7" localSheetId="15">'B4'!$J$25</definedName>
    <definedName name="Уч7" localSheetId="16">'B5'!$J$25</definedName>
    <definedName name="Уч7" localSheetId="17">'B6'!$J$25</definedName>
    <definedName name="Уч7" localSheetId="20">'B7'!$J$25</definedName>
    <definedName name="Уч7" localSheetId="21">'B8'!$J$25</definedName>
    <definedName name="Уч7" localSheetId="23">'C1_2'!$J$25</definedName>
    <definedName name="Уч7" localSheetId="24">'C2_2'!$J$25</definedName>
    <definedName name="Уч7" localSheetId="33">'C3_2'!$J$25</definedName>
    <definedName name="Уч7" localSheetId="34">'C4_2'!$J$25</definedName>
    <definedName name="Уч7" localSheetId="35">'C5_2'!$J$25</definedName>
    <definedName name="Уч7" localSheetId="36">'C6_2'!$J$25</definedName>
    <definedName name="Уч7" localSheetId="37">'C7_2'!$J$25</definedName>
    <definedName name="Уч7" localSheetId="38">'C8_2'!$J$25</definedName>
    <definedName name="Уч7" localSheetId="40">'D1'!$J$25</definedName>
    <definedName name="Уч7" localSheetId="39">D1_2!$J$25</definedName>
    <definedName name="Уч7" localSheetId="41">'D2'!$J$25</definedName>
    <definedName name="Уч7" localSheetId="48">D2_2!$J$25</definedName>
    <definedName name="Уч7" localSheetId="42">'D3'!$J$25</definedName>
    <definedName name="Уч7" localSheetId="49">D3_2!$J$25</definedName>
    <definedName name="Уч7" localSheetId="43">'D4'!$J$25</definedName>
    <definedName name="Уч7" localSheetId="50">D4_2!$J$25</definedName>
    <definedName name="Уч7" localSheetId="44">'D5'!$J$25</definedName>
    <definedName name="Уч7" localSheetId="51">D5_2!$J$25</definedName>
    <definedName name="Уч7" localSheetId="45">'D6'!$J$25</definedName>
    <definedName name="Уч7" localSheetId="52">D6_2!$J$25</definedName>
    <definedName name="Уч7" localSheetId="46">'D7'!$J$25</definedName>
    <definedName name="Уч7" localSheetId="53">D7_2!$J$25</definedName>
    <definedName name="Уч7" localSheetId="47">'D8'!$J$25</definedName>
    <definedName name="Уч7" localSheetId="54">D8_2!$J$25</definedName>
    <definedName name="Уч7" localSheetId="56">'D9'!$J$25</definedName>
    <definedName name="Уч7" localSheetId="55">D9_2!$J$25</definedName>
    <definedName name="Уч7" localSheetId="57">'E1'!$J$25</definedName>
    <definedName name="Уч7" localSheetId="58">'E2'!$J$25</definedName>
    <definedName name="Уч7" localSheetId="59">'E3'!$J$25</definedName>
    <definedName name="Уч7" localSheetId="63">'E4'!$J$25</definedName>
    <definedName name="Уч7" localSheetId="64">'E5'!$J$25</definedName>
    <definedName name="Уч7" localSheetId="65">'E6'!$J$25</definedName>
    <definedName name="Уч7" localSheetId="68">'E7'!$J$25</definedName>
    <definedName name="Уч7" localSheetId="70">'E8'!$J$25</definedName>
    <definedName name="Уч7" localSheetId="71">'F1'!$J$25</definedName>
    <definedName name="Уч7" localSheetId="72">'F2'!$J$25</definedName>
    <definedName name="Уч7" localSheetId="73">'F3'!$J$25</definedName>
    <definedName name="Уч7" localSheetId="1">А1!$J$25</definedName>
    <definedName name="Уч7" localSheetId="3">А3!$J$25</definedName>
    <definedName name="Уч7" localSheetId="4">А4!$J$25</definedName>
    <definedName name="Уч7" localSheetId="5">А5!$J$25</definedName>
    <definedName name="Уч7" localSheetId="6">А6!$J$25</definedName>
    <definedName name="Уч7" localSheetId="7">А6_2!$J$25</definedName>
    <definedName name="Уч7" localSheetId="8">А7!$J$25</definedName>
    <definedName name="Уч7" localSheetId="9">А8!$J$25</definedName>
    <definedName name="Уч7" localSheetId="12">В2_2!$J$25</definedName>
    <definedName name="Уч7" localSheetId="13">В3_2!$J$25</definedName>
    <definedName name="Уч7" localSheetId="18">В5_2!$J$25</definedName>
    <definedName name="Уч7" localSheetId="19">В6_2!$J$25</definedName>
    <definedName name="Уч7" localSheetId="22">В8_2!$J$25</definedName>
    <definedName name="Уч7" localSheetId="60">Е1_2!$J$25</definedName>
    <definedName name="Уч7" localSheetId="61">Е2_2!$J$25</definedName>
    <definedName name="Уч7" localSheetId="62">Е3_2!$J$25</definedName>
    <definedName name="Уч7" localSheetId="66">Е5_2!$J$25</definedName>
    <definedName name="Уч7" localSheetId="67">Е6_2!$J$25</definedName>
    <definedName name="Уч7" localSheetId="69">Е8_2!$J$25</definedName>
    <definedName name="Уч7" localSheetId="25">С1!$J$25</definedName>
    <definedName name="Уч7" localSheetId="26">С2!$J$25</definedName>
    <definedName name="Уч7" localSheetId="27">С3!$J$25</definedName>
    <definedName name="Уч7" localSheetId="28">С4!$J$25</definedName>
    <definedName name="Уч7" localSheetId="29">С5!$J$25</definedName>
    <definedName name="Уч7" localSheetId="30">С6!$J$25</definedName>
    <definedName name="Уч7" localSheetId="31">С7!$J$25</definedName>
    <definedName name="Уч7" localSheetId="32">С8!$J$25</definedName>
    <definedName name="Уч7" localSheetId="0">Суперлига!$J$25</definedName>
    <definedName name="Уч7">А2!$J$25</definedName>
    <definedName name="Уч8" localSheetId="10">'B1'!$J$28</definedName>
    <definedName name="Уч8" localSheetId="11">'B2'!$J$28</definedName>
    <definedName name="Уч8" localSheetId="14">'B3'!$J$28</definedName>
    <definedName name="Уч8" localSheetId="15">'B4'!$J$28</definedName>
    <definedName name="Уч8" localSheetId="16">'B5'!$J$28</definedName>
    <definedName name="Уч8" localSheetId="17">'B6'!$J$28</definedName>
    <definedName name="Уч8" localSheetId="20">'B7'!$J$28</definedName>
    <definedName name="Уч8" localSheetId="21">'B8'!$J$28</definedName>
    <definedName name="Уч8" localSheetId="23">'C1_2'!$J$28</definedName>
    <definedName name="Уч8" localSheetId="24">'C2_2'!$J$28</definedName>
    <definedName name="Уч8" localSheetId="33">'C3_2'!$J$28</definedName>
    <definedName name="Уч8" localSheetId="34">'C4_2'!$J$28</definedName>
    <definedName name="Уч8" localSheetId="35">'C5_2'!$J$28</definedName>
    <definedName name="Уч8" localSheetId="36">'C6_2'!$J$28</definedName>
    <definedName name="Уч8" localSheetId="37">'C7_2'!$J$28</definedName>
    <definedName name="Уч8" localSheetId="38">'C8_2'!$J$28</definedName>
    <definedName name="Уч8" localSheetId="40">'D1'!$J$28</definedName>
    <definedName name="Уч8" localSheetId="39">D1_2!$J$28</definedName>
    <definedName name="Уч8" localSheetId="41">'D2'!$J$28</definedName>
    <definedName name="Уч8" localSheetId="48">D2_2!$J$28</definedName>
    <definedName name="Уч8" localSheetId="42">'D3'!$J$28</definedName>
    <definedName name="Уч8" localSheetId="49">D3_2!$J$28</definedName>
    <definedName name="Уч8" localSheetId="43">'D4'!$J$28</definedName>
    <definedName name="Уч8" localSheetId="50">D4_2!$J$28</definedName>
    <definedName name="Уч8" localSheetId="44">'D5'!$J$28</definedName>
    <definedName name="Уч8" localSheetId="51">D5_2!$J$28</definedName>
    <definedName name="Уч8" localSheetId="45">'D6'!$J$28</definedName>
    <definedName name="Уч8" localSheetId="52">D6_2!$J$28</definedName>
    <definedName name="Уч8" localSheetId="46">'D7'!$J$28</definedName>
    <definedName name="Уч8" localSheetId="53">D7_2!$J$28</definedName>
    <definedName name="Уч8" localSheetId="47">'D8'!$J$28</definedName>
    <definedName name="Уч8" localSheetId="54">D8_2!$J$28</definedName>
    <definedName name="Уч8" localSheetId="56">'D9'!$J$28</definedName>
    <definedName name="Уч8" localSheetId="55">D9_2!$J$28</definedName>
    <definedName name="Уч8" localSheetId="57">'E1'!$J$28</definedName>
    <definedName name="Уч8" localSheetId="58">'E2'!$J$28</definedName>
    <definedName name="Уч8" localSheetId="59">'E3'!$J$28</definedName>
    <definedName name="Уч8" localSheetId="63">'E4'!$J$28</definedName>
    <definedName name="Уч8" localSheetId="64">'E5'!$J$28</definedName>
    <definedName name="Уч8" localSheetId="65">'E6'!$J$28</definedName>
    <definedName name="Уч8" localSheetId="68">'E7'!$J$28</definedName>
    <definedName name="Уч8" localSheetId="70">'E8'!$J$28</definedName>
    <definedName name="Уч8" localSheetId="71">'F1'!$J$28</definedName>
    <definedName name="Уч8" localSheetId="72">'F2'!$J$28</definedName>
    <definedName name="Уч8" localSheetId="73">'F3'!$J$28</definedName>
    <definedName name="Уч8" localSheetId="1">А1!$J$28</definedName>
    <definedName name="Уч8" localSheetId="3">А3!$J$28</definedName>
    <definedName name="Уч8" localSheetId="4">А4!$J$28</definedName>
    <definedName name="Уч8" localSheetId="5">А5!$J$28</definedName>
    <definedName name="Уч8" localSheetId="6">А6!$J$28</definedName>
    <definedName name="Уч8" localSheetId="7">А6_2!$J$28</definedName>
    <definedName name="Уч8" localSheetId="8">А7!$J$28</definedName>
    <definedName name="Уч8" localSheetId="9">А8!$J$28</definedName>
    <definedName name="Уч8" localSheetId="12">В2_2!$J$28</definedName>
    <definedName name="Уч8" localSheetId="13">В3_2!$J$28</definedName>
    <definedName name="Уч8" localSheetId="18">В5_2!$J$28</definedName>
    <definedName name="Уч8" localSheetId="19">В6_2!$J$28</definedName>
    <definedName name="Уч8" localSheetId="22">В8_2!$J$28</definedName>
    <definedName name="Уч8" localSheetId="60">Е1_2!$J$28</definedName>
    <definedName name="Уч8" localSheetId="61">Е2_2!$J$28</definedName>
    <definedName name="Уч8" localSheetId="62">Е3_2!$J$28</definedName>
    <definedName name="Уч8" localSheetId="66">Е5_2!$J$28</definedName>
    <definedName name="Уч8" localSheetId="67">Е6_2!$J$28</definedName>
    <definedName name="Уч8" localSheetId="69">Е8_2!$J$28</definedName>
    <definedName name="Уч8" localSheetId="25">С1!$J$28</definedName>
    <definedName name="Уч8" localSheetId="26">С2!$J$28</definedName>
    <definedName name="Уч8" localSheetId="27">С3!$J$28</definedName>
    <definedName name="Уч8" localSheetId="28">С4!$J$28</definedName>
    <definedName name="Уч8" localSheetId="29">С5!$J$28</definedName>
    <definedName name="Уч8" localSheetId="30">С6!$J$28</definedName>
    <definedName name="Уч8" localSheetId="31">С7!$J$28</definedName>
    <definedName name="Уч8" localSheetId="32">С8!$J$28</definedName>
    <definedName name="Уч8" localSheetId="0">Суперлига!$J$28</definedName>
    <definedName name="Уч8">А2!$J$28</definedName>
    <definedName name="Уч9" localSheetId="23">'C1_2'!$J$31</definedName>
    <definedName name="Уч9" localSheetId="24">'C2_2'!$J$31</definedName>
    <definedName name="Уч9" localSheetId="33">'C3_2'!$J$31</definedName>
    <definedName name="Уч9" localSheetId="34">'C4_2'!$J$31</definedName>
    <definedName name="Уч9" localSheetId="35">'C5_2'!$J$31</definedName>
    <definedName name="Уч9" localSheetId="36">'C6_2'!$J$31</definedName>
    <definedName name="Уч9" localSheetId="37">'C7_2'!$J$31</definedName>
    <definedName name="Уч9" localSheetId="38">'C8_2'!$J$31</definedName>
    <definedName name="Уч9" localSheetId="39">D1_2!$J$31</definedName>
    <definedName name="Уч9" localSheetId="48">D2_2!$J$31</definedName>
    <definedName name="Уч9" localSheetId="49">D3_2!$J$31</definedName>
    <definedName name="Уч9" localSheetId="50">D4_2!$J$31</definedName>
    <definedName name="Уч9" localSheetId="51">D5_2!$J$31</definedName>
    <definedName name="Уч9" localSheetId="52">D6_2!$J$31</definedName>
    <definedName name="Уч9" localSheetId="53">D7_2!$J$31</definedName>
    <definedName name="Уч9" localSheetId="54">D8_2!$J$31</definedName>
    <definedName name="Уч9" localSheetId="55">D9_2!$J$31</definedName>
    <definedName name="Уч9" localSheetId="7">А6_2!$J$31</definedName>
    <definedName name="Уч9" localSheetId="12">В2_2!$J$31</definedName>
    <definedName name="Уч9" localSheetId="13">В3_2!$J$31</definedName>
    <definedName name="Уч9" localSheetId="18">В5_2!$J$31</definedName>
    <definedName name="Уч9" localSheetId="19">В6_2!$J$31</definedName>
    <definedName name="Уч9" localSheetId="22">В8_2!$J$31</definedName>
    <definedName name="Уч9" localSheetId="60">Е1_2!$J$31</definedName>
    <definedName name="Уч9" localSheetId="61">Е2_2!$J$31</definedName>
    <definedName name="Уч9" localSheetId="62">Е3_2!$J$31</definedName>
    <definedName name="Уч9" localSheetId="66">Е5_2!$J$31</definedName>
    <definedName name="Уч9" localSheetId="67">Е6_2!$J$31</definedName>
    <definedName name="Уч9" localSheetId="69">Е8_2!$J$31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74" l="1"/>
  <c r="L60" i="74"/>
  <c r="K60" i="74"/>
  <c r="J60" i="74"/>
  <c r="S59" i="74"/>
  <c r="L59" i="74"/>
  <c r="K59" i="74"/>
  <c r="J59" i="74"/>
  <c r="S58" i="74"/>
  <c r="L58" i="74"/>
  <c r="K58" i="74"/>
  <c r="J58" i="74"/>
  <c r="S57" i="74"/>
  <c r="L57" i="74"/>
  <c r="K57" i="74"/>
  <c r="J57" i="74"/>
  <c r="S56" i="74"/>
  <c r="L56" i="74"/>
  <c r="K56" i="74"/>
  <c r="J56" i="74"/>
  <c r="S55" i="74"/>
  <c r="L55" i="74"/>
  <c r="K55" i="74"/>
  <c r="J55" i="74"/>
  <c r="S54" i="74"/>
  <c r="L54" i="74"/>
  <c r="K54" i="74"/>
  <c r="J54" i="74"/>
  <c r="S53" i="74"/>
  <c r="L53" i="74"/>
  <c r="K53" i="74"/>
  <c r="J53" i="74"/>
  <c r="S52" i="74"/>
  <c r="L52" i="74"/>
  <c r="K52" i="74"/>
  <c r="J52" i="74"/>
  <c r="S51" i="74"/>
  <c r="L51" i="74"/>
  <c r="K51" i="74"/>
  <c r="J51" i="74"/>
  <c r="S50" i="74"/>
  <c r="L50" i="74"/>
  <c r="K50" i="74"/>
  <c r="J50" i="74"/>
  <c r="S49" i="74"/>
  <c r="L49" i="74"/>
  <c r="K49" i="74"/>
  <c r="J49" i="74"/>
  <c r="S48" i="74"/>
  <c r="L48" i="74"/>
  <c r="K48" i="74"/>
  <c r="J48" i="74"/>
  <c r="S47" i="74"/>
  <c r="L47" i="74"/>
  <c r="K47" i="74"/>
  <c r="J47" i="74"/>
  <c r="S46" i="74"/>
  <c r="L46" i="74"/>
  <c r="K46" i="74"/>
  <c r="J46" i="74"/>
  <c r="S45" i="74"/>
  <c r="L45" i="74"/>
  <c r="K45" i="74"/>
  <c r="J45" i="74"/>
  <c r="S44" i="74"/>
  <c r="L44" i="74"/>
  <c r="K44" i="74"/>
  <c r="J44" i="74"/>
  <c r="S43" i="74"/>
  <c r="L43" i="74"/>
  <c r="K43" i="74"/>
  <c r="J43" i="74"/>
  <c r="S42" i="74"/>
  <c r="L42" i="74"/>
  <c r="K42" i="74"/>
  <c r="J42" i="74"/>
  <c r="S41" i="74"/>
  <c r="L41" i="74"/>
  <c r="K41" i="74"/>
  <c r="J41" i="74"/>
  <c r="S40" i="74"/>
  <c r="L40" i="74"/>
  <c r="K40" i="74"/>
  <c r="J40" i="74"/>
  <c r="S39" i="74"/>
  <c r="L39" i="74"/>
  <c r="K39" i="74"/>
  <c r="J39" i="74"/>
  <c r="S38" i="74"/>
  <c r="L38" i="74"/>
  <c r="K38" i="74"/>
  <c r="J38" i="74"/>
  <c r="S37" i="74"/>
  <c r="L37" i="74"/>
  <c r="K37" i="74"/>
  <c r="J37" i="74"/>
  <c r="S36" i="74"/>
  <c r="L36" i="74"/>
  <c r="K36" i="74"/>
  <c r="J36" i="74"/>
  <c r="S35" i="74"/>
  <c r="L35" i="74"/>
  <c r="K35" i="74"/>
  <c r="J35" i="74"/>
  <c r="S34" i="74"/>
  <c r="L34" i="74"/>
  <c r="K34" i="74"/>
  <c r="J34" i="74"/>
  <c r="S33" i="74"/>
  <c r="L33" i="74"/>
  <c r="K33" i="74"/>
  <c r="J33" i="74"/>
  <c r="Q30" i="74"/>
  <c r="P30" i="74"/>
  <c r="O30" i="74"/>
  <c r="N30" i="74"/>
  <c r="M30" i="74"/>
  <c r="L30" i="74"/>
  <c r="K30" i="74"/>
  <c r="Q29" i="74"/>
  <c r="P29" i="74"/>
  <c r="O29" i="74"/>
  <c r="N29" i="74"/>
  <c r="M29" i="74"/>
  <c r="L29" i="74"/>
  <c r="K29" i="74"/>
  <c r="S28" i="74"/>
  <c r="Q28" i="74"/>
  <c r="P28" i="74"/>
  <c r="O28" i="74"/>
  <c r="N28" i="74"/>
  <c r="M28" i="74"/>
  <c r="L28" i="74"/>
  <c r="K28" i="74"/>
  <c r="R27" i="74"/>
  <c r="P27" i="74"/>
  <c r="O27" i="74"/>
  <c r="N27" i="74"/>
  <c r="M27" i="74"/>
  <c r="L27" i="74"/>
  <c r="K27" i="74"/>
  <c r="R26" i="74"/>
  <c r="P26" i="74"/>
  <c r="O26" i="74"/>
  <c r="N26" i="74"/>
  <c r="M26" i="74"/>
  <c r="L26" i="74"/>
  <c r="K26" i="74"/>
  <c r="S25" i="74"/>
  <c r="R25" i="74"/>
  <c r="P25" i="74"/>
  <c r="O25" i="74"/>
  <c r="N25" i="74"/>
  <c r="M25" i="74"/>
  <c r="L25" i="74"/>
  <c r="K25" i="74"/>
  <c r="R24" i="74"/>
  <c r="Q24" i="74"/>
  <c r="O24" i="74"/>
  <c r="N24" i="74"/>
  <c r="M24" i="74"/>
  <c r="L24" i="74"/>
  <c r="K24" i="74"/>
  <c r="R23" i="74"/>
  <c r="Q23" i="74"/>
  <c r="O23" i="74"/>
  <c r="N23" i="74"/>
  <c r="M23" i="74"/>
  <c r="L23" i="74"/>
  <c r="K23" i="74"/>
  <c r="S22" i="74"/>
  <c r="R22" i="74"/>
  <c r="Q22" i="74"/>
  <c r="O22" i="74"/>
  <c r="N22" i="74"/>
  <c r="M22" i="74"/>
  <c r="L22" i="74"/>
  <c r="K22" i="74"/>
  <c r="R21" i="74"/>
  <c r="Q21" i="74"/>
  <c r="P21" i="74"/>
  <c r="N21" i="74"/>
  <c r="M21" i="74"/>
  <c r="L21" i="74"/>
  <c r="K21" i="74"/>
  <c r="R20" i="74"/>
  <c r="Q20" i="74"/>
  <c r="P20" i="74"/>
  <c r="N20" i="74"/>
  <c r="M20" i="74"/>
  <c r="L20" i="74"/>
  <c r="K20" i="74"/>
  <c r="S19" i="74"/>
  <c r="R19" i="74"/>
  <c r="Q19" i="74"/>
  <c r="P19" i="74"/>
  <c r="N19" i="74"/>
  <c r="M19" i="74"/>
  <c r="L19" i="74"/>
  <c r="K19" i="74"/>
  <c r="R18" i="74"/>
  <c r="Q18" i="74"/>
  <c r="P18" i="74"/>
  <c r="O18" i="74"/>
  <c r="M18" i="74"/>
  <c r="L18" i="74"/>
  <c r="K18" i="74"/>
  <c r="R17" i="74"/>
  <c r="Q17" i="74"/>
  <c r="P17" i="74"/>
  <c r="O17" i="74"/>
  <c r="M17" i="74"/>
  <c r="L17" i="74"/>
  <c r="K17" i="74"/>
  <c r="S16" i="74"/>
  <c r="R16" i="74"/>
  <c r="Q16" i="74"/>
  <c r="P16" i="74"/>
  <c r="O16" i="74"/>
  <c r="M16" i="74"/>
  <c r="L16" i="74"/>
  <c r="K16" i="74"/>
  <c r="R15" i="74"/>
  <c r="Q15" i="74"/>
  <c r="P15" i="74"/>
  <c r="O15" i="74"/>
  <c r="N15" i="74"/>
  <c r="L15" i="74"/>
  <c r="K15" i="74"/>
  <c r="R14" i="74"/>
  <c r="Q14" i="74"/>
  <c r="P14" i="74"/>
  <c r="O14" i="74"/>
  <c r="N14" i="74"/>
  <c r="L14" i="74"/>
  <c r="K14" i="74"/>
  <c r="S13" i="74"/>
  <c r="R13" i="74"/>
  <c r="Q13" i="74"/>
  <c r="P13" i="74"/>
  <c r="O13" i="74"/>
  <c r="N13" i="74"/>
  <c r="L13" i="74"/>
  <c r="K13" i="74"/>
  <c r="R12" i="74"/>
  <c r="Q12" i="74"/>
  <c r="P12" i="74"/>
  <c r="O12" i="74"/>
  <c r="N12" i="74"/>
  <c r="M12" i="74"/>
  <c r="K12" i="74"/>
  <c r="R11" i="74"/>
  <c r="Q11" i="74"/>
  <c r="P11" i="74"/>
  <c r="O11" i="74"/>
  <c r="N11" i="74"/>
  <c r="M11" i="74"/>
  <c r="K11" i="74"/>
  <c r="S10" i="74"/>
  <c r="R10" i="74"/>
  <c r="Q10" i="74"/>
  <c r="P10" i="74"/>
  <c r="O10" i="74"/>
  <c r="N10" i="74"/>
  <c r="M10" i="74"/>
  <c r="K10" i="74"/>
  <c r="R9" i="74"/>
  <c r="Q9" i="74"/>
  <c r="P9" i="74"/>
  <c r="O9" i="74"/>
  <c r="N9" i="74"/>
  <c r="M9" i="74"/>
  <c r="L9" i="74"/>
  <c r="R8" i="74"/>
  <c r="Q8" i="74"/>
  <c r="P8" i="74"/>
  <c r="O8" i="74"/>
  <c r="N8" i="74"/>
  <c r="M8" i="74"/>
  <c r="L8" i="74"/>
  <c r="S7" i="74"/>
  <c r="R7" i="74"/>
  <c r="Q7" i="74"/>
  <c r="P7" i="74"/>
  <c r="O7" i="74"/>
  <c r="N7" i="74"/>
  <c r="M7" i="74"/>
  <c r="L7" i="74"/>
  <c r="E5" i="74"/>
  <c r="C5" i="74"/>
  <c r="L1" i="74"/>
  <c r="S60" i="73"/>
  <c r="L60" i="73"/>
  <c r="K60" i="73"/>
  <c r="J60" i="73"/>
  <c r="S59" i="73"/>
  <c r="L59" i="73"/>
  <c r="K59" i="73"/>
  <c r="J59" i="73"/>
  <c r="S58" i="73"/>
  <c r="L58" i="73"/>
  <c r="K58" i="73"/>
  <c r="J58" i="73"/>
  <c r="S57" i="73"/>
  <c r="L57" i="73"/>
  <c r="K57" i="73"/>
  <c r="J57" i="73"/>
  <c r="S56" i="73"/>
  <c r="L56" i="73"/>
  <c r="K56" i="73"/>
  <c r="J56" i="73"/>
  <c r="S55" i="73"/>
  <c r="L55" i="73"/>
  <c r="K55" i="73"/>
  <c r="J55" i="73"/>
  <c r="S54" i="73"/>
  <c r="L54" i="73"/>
  <c r="K54" i="73"/>
  <c r="J54" i="73"/>
  <c r="S53" i="73"/>
  <c r="L53" i="73"/>
  <c r="K53" i="73"/>
  <c r="J53" i="73"/>
  <c r="S52" i="73"/>
  <c r="L52" i="73"/>
  <c r="K52" i="73"/>
  <c r="J52" i="73"/>
  <c r="S51" i="73"/>
  <c r="L51" i="73"/>
  <c r="K51" i="73"/>
  <c r="J51" i="73"/>
  <c r="S50" i="73"/>
  <c r="L50" i="73"/>
  <c r="K50" i="73"/>
  <c r="J50" i="73"/>
  <c r="S49" i="73"/>
  <c r="L49" i="73"/>
  <c r="K49" i="73"/>
  <c r="J49" i="73"/>
  <c r="S48" i="73"/>
  <c r="L48" i="73"/>
  <c r="K48" i="73"/>
  <c r="J48" i="73"/>
  <c r="S47" i="73"/>
  <c r="L47" i="73"/>
  <c r="K47" i="73"/>
  <c r="J47" i="73"/>
  <c r="S46" i="73"/>
  <c r="L46" i="73"/>
  <c r="K46" i="73"/>
  <c r="J46" i="73"/>
  <c r="S45" i="73"/>
  <c r="L45" i="73"/>
  <c r="K45" i="73"/>
  <c r="J45" i="73"/>
  <c r="S44" i="73"/>
  <c r="L44" i="73"/>
  <c r="K44" i="73"/>
  <c r="J44" i="73"/>
  <c r="S43" i="73"/>
  <c r="L43" i="73"/>
  <c r="K43" i="73"/>
  <c r="J43" i="73"/>
  <c r="S42" i="73"/>
  <c r="L42" i="73"/>
  <c r="K42" i="73"/>
  <c r="J42" i="73"/>
  <c r="S41" i="73"/>
  <c r="L41" i="73"/>
  <c r="K41" i="73"/>
  <c r="J41" i="73"/>
  <c r="S40" i="73"/>
  <c r="L40" i="73"/>
  <c r="K40" i="73"/>
  <c r="J40" i="73"/>
  <c r="S39" i="73"/>
  <c r="L39" i="73"/>
  <c r="K39" i="73"/>
  <c r="J39" i="73"/>
  <c r="S38" i="73"/>
  <c r="L38" i="73"/>
  <c r="K38" i="73"/>
  <c r="J38" i="73"/>
  <c r="S37" i="73"/>
  <c r="L37" i="73"/>
  <c r="K37" i="73"/>
  <c r="J37" i="73"/>
  <c r="S36" i="73"/>
  <c r="L36" i="73"/>
  <c r="K36" i="73"/>
  <c r="J36" i="73"/>
  <c r="S35" i="73"/>
  <c r="L35" i="73"/>
  <c r="K35" i="73"/>
  <c r="J35" i="73"/>
  <c r="S34" i="73"/>
  <c r="L34" i="73"/>
  <c r="K34" i="73"/>
  <c r="J34" i="73"/>
  <c r="S33" i="73"/>
  <c r="L33" i="73"/>
  <c r="E5" i="73" s="1"/>
  <c r="K33" i="73"/>
  <c r="J33" i="73"/>
  <c r="Q30" i="73"/>
  <c r="P30" i="73"/>
  <c r="O30" i="73"/>
  <c r="N30" i="73"/>
  <c r="M30" i="73"/>
  <c r="L30" i="73"/>
  <c r="K30" i="73"/>
  <c r="Q29" i="73"/>
  <c r="P29" i="73"/>
  <c r="O29" i="73"/>
  <c r="N29" i="73"/>
  <c r="M29" i="73"/>
  <c r="L29" i="73"/>
  <c r="K29" i="73"/>
  <c r="S28" i="73"/>
  <c r="Q28" i="73"/>
  <c r="P28" i="73"/>
  <c r="O28" i="73"/>
  <c r="N28" i="73"/>
  <c r="M28" i="73"/>
  <c r="L28" i="73"/>
  <c r="K28" i="73"/>
  <c r="R27" i="73"/>
  <c r="P27" i="73"/>
  <c r="O27" i="73"/>
  <c r="N27" i="73"/>
  <c r="M27" i="73"/>
  <c r="L27" i="73"/>
  <c r="K27" i="73"/>
  <c r="R26" i="73"/>
  <c r="P26" i="73"/>
  <c r="O26" i="73"/>
  <c r="N26" i="73"/>
  <c r="M26" i="73"/>
  <c r="L26" i="73"/>
  <c r="K26" i="73"/>
  <c r="S25" i="73"/>
  <c r="R25" i="73"/>
  <c r="P25" i="73"/>
  <c r="O25" i="73"/>
  <c r="N25" i="73"/>
  <c r="M25" i="73"/>
  <c r="L25" i="73"/>
  <c r="K25" i="73"/>
  <c r="R24" i="73"/>
  <c r="Q24" i="73"/>
  <c r="O24" i="73"/>
  <c r="N24" i="73"/>
  <c r="M24" i="73"/>
  <c r="L24" i="73"/>
  <c r="K24" i="73"/>
  <c r="R23" i="73"/>
  <c r="Q23" i="73"/>
  <c r="O23" i="73"/>
  <c r="N23" i="73"/>
  <c r="M23" i="73"/>
  <c r="L23" i="73"/>
  <c r="K23" i="73"/>
  <c r="S22" i="73"/>
  <c r="R22" i="73"/>
  <c r="Q22" i="73"/>
  <c r="O22" i="73"/>
  <c r="N22" i="73"/>
  <c r="M22" i="73"/>
  <c r="L22" i="73"/>
  <c r="K22" i="73"/>
  <c r="R21" i="73"/>
  <c r="Q21" i="73"/>
  <c r="P21" i="73"/>
  <c r="N21" i="73"/>
  <c r="M21" i="73"/>
  <c r="L21" i="73"/>
  <c r="K21" i="73"/>
  <c r="R20" i="73"/>
  <c r="Q20" i="73"/>
  <c r="P20" i="73"/>
  <c r="N20" i="73"/>
  <c r="M20" i="73"/>
  <c r="L20" i="73"/>
  <c r="K20" i="73"/>
  <c r="S19" i="73"/>
  <c r="R19" i="73"/>
  <c r="Q19" i="73"/>
  <c r="P19" i="73"/>
  <c r="N19" i="73"/>
  <c r="M19" i="73"/>
  <c r="L19" i="73"/>
  <c r="K19" i="73"/>
  <c r="R18" i="73"/>
  <c r="Q18" i="73"/>
  <c r="P18" i="73"/>
  <c r="O18" i="73"/>
  <c r="M18" i="73"/>
  <c r="L18" i="73"/>
  <c r="K18" i="73"/>
  <c r="R17" i="73"/>
  <c r="Q17" i="73"/>
  <c r="P17" i="73"/>
  <c r="O17" i="73"/>
  <c r="M17" i="73"/>
  <c r="L17" i="73"/>
  <c r="K17" i="73"/>
  <c r="S16" i="73"/>
  <c r="R16" i="73"/>
  <c r="Q16" i="73"/>
  <c r="P16" i="73"/>
  <c r="O16" i="73"/>
  <c r="M16" i="73"/>
  <c r="L16" i="73"/>
  <c r="K16" i="73"/>
  <c r="R15" i="73"/>
  <c r="Q15" i="73"/>
  <c r="P15" i="73"/>
  <c r="O15" i="73"/>
  <c r="N15" i="73"/>
  <c r="L15" i="73"/>
  <c r="K15" i="73"/>
  <c r="R14" i="73"/>
  <c r="Q14" i="73"/>
  <c r="P14" i="73"/>
  <c r="O14" i="73"/>
  <c r="N14" i="73"/>
  <c r="L14" i="73"/>
  <c r="K14" i="73"/>
  <c r="S13" i="73"/>
  <c r="R13" i="73"/>
  <c r="Q13" i="73"/>
  <c r="P13" i="73"/>
  <c r="O13" i="73"/>
  <c r="N13" i="73"/>
  <c r="L13" i="73"/>
  <c r="K13" i="73"/>
  <c r="R12" i="73"/>
  <c r="Q12" i="73"/>
  <c r="P12" i="73"/>
  <c r="O12" i="73"/>
  <c r="N12" i="73"/>
  <c r="M12" i="73"/>
  <c r="K12" i="73"/>
  <c r="R11" i="73"/>
  <c r="Q11" i="73"/>
  <c r="P11" i="73"/>
  <c r="O11" i="73"/>
  <c r="N11" i="73"/>
  <c r="M11" i="73"/>
  <c r="K11" i="73"/>
  <c r="S10" i="73"/>
  <c r="R10" i="73"/>
  <c r="Q10" i="73"/>
  <c r="P10" i="73"/>
  <c r="O10" i="73"/>
  <c r="N10" i="73"/>
  <c r="M10" i="73"/>
  <c r="K10" i="73"/>
  <c r="R9" i="73"/>
  <c r="Q9" i="73"/>
  <c r="P9" i="73"/>
  <c r="O9" i="73"/>
  <c r="N9" i="73"/>
  <c r="M9" i="73"/>
  <c r="L9" i="73"/>
  <c r="R8" i="73"/>
  <c r="Q8" i="73"/>
  <c r="P8" i="73"/>
  <c r="O8" i="73"/>
  <c r="N8" i="73"/>
  <c r="M8" i="73"/>
  <c r="L8" i="73"/>
  <c r="S7" i="73"/>
  <c r="R7" i="73"/>
  <c r="Q7" i="73"/>
  <c r="P7" i="73"/>
  <c r="O7" i="73"/>
  <c r="N7" i="73"/>
  <c r="M7" i="73"/>
  <c r="L7" i="73"/>
  <c r="C5" i="73"/>
  <c r="L1" i="73"/>
  <c r="S60" i="72"/>
  <c r="L60" i="72"/>
  <c r="K60" i="72"/>
  <c r="J60" i="72"/>
  <c r="S59" i="72"/>
  <c r="L59" i="72"/>
  <c r="K59" i="72"/>
  <c r="J59" i="72"/>
  <c r="S58" i="72"/>
  <c r="L58" i="72"/>
  <c r="K58" i="72"/>
  <c r="J58" i="72"/>
  <c r="S57" i="72"/>
  <c r="L57" i="72"/>
  <c r="K57" i="72"/>
  <c r="J57" i="72"/>
  <c r="S56" i="72"/>
  <c r="L56" i="72"/>
  <c r="K56" i="72"/>
  <c r="J56" i="72"/>
  <c r="S55" i="72"/>
  <c r="L55" i="72"/>
  <c r="K55" i="72"/>
  <c r="J55" i="72"/>
  <c r="S54" i="72"/>
  <c r="L54" i="72"/>
  <c r="K54" i="72"/>
  <c r="J54" i="72"/>
  <c r="S53" i="72"/>
  <c r="L53" i="72"/>
  <c r="K53" i="72"/>
  <c r="J53" i="72"/>
  <c r="S52" i="72"/>
  <c r="L52" i="72"/>
  <c r="K52" i="72"/>
  <c r="J52" i="72"/>
  <c r="S51" i="72"/>
  <c r="L51" i="72"/>
  <c r="K51" i="72"/>
  <c r="J51" i="72"/>
  <c r="S50" i="72"/>
  <c r="L50" i="72"/>
  <c r="K50" i="72"/>
  <c r="J50" i="72"/>
  <c r="S49" i="72"/>
  <c r="L49" i="72"/>
  <c r="K49" i="72"/>
  <c r="J49" i="72"/>
  <c r="S48" i="72"/>
  <c r="L48" i="72"/>
  <c r="K48" i="72"/>
  <c r="J48" i="72"/>
  <c r="S47" i="72"/>
  <c r="L47" i="72"/>
  <c r="K47" i="72"/>
  <c r="J47" i="72"/>
  <c r="S46" i="72"/>
  <c r="L46" i="72"/>
  <c r="K46" i="72"/>
  <c r="J46" i="72"/>
  <c r="S45" i="72"/>
  <c r="L45" i="72"/>
  <c r="K45" i="72"/>
  <c r="J45" i="72"/>
  <c r="S44" i="72"/>
  <c r="L44" i="72"/>
  <c r="K44" i="72"/>
  <c r="J44" i="72"/>
  <c r="S43" i="72"/>
  <c r="L43" i="72"/>
  <c r="K43" i="72"/>
  <c r="J43" i="72"/>
  <c r="S42" i="72"/>
  <c r="L42" i="72"/>
  <c r="K42" i="72"/>
  <c r="J42" i="72"/>
  <c r="S41" i="72"/>
  <c r="L41" i="72"/>
  <c r="K41" i="72"/>
  <c r="J41" i="72"/>
  <c r="S40" i="72"/>
  <c r="L40" i="72"/>
  <c r="K40" i="72"/>
  <c r="J40" i="72"/>
  <c r="S39" i="72"/>
  <c r="L39" i="72"/>
  <c r="K39" i="72"/>
  <c r="J39" i="72"/>
  <c r="S38" i="72"/>
  <c r="L38" i="72"/>
  <c r="K38" i="72"/>
  <c r="J38" i="72"/>
  <c r="S37" i="72"/>
  <c r="L37" i="72"/>
  <c r="K37" i="72"/>
  <c r="J37" i="72"/>
  <c r="S36" i="72"/>
  <c r="L36" i="72"/>
  <c r="K36" i="72"/>
  <c r="J36" i="72"/>
  <c r="S35" i="72"/>
  <c r="L35" i="72"/>
  <c r="K35" i="72"/>
  <c r="J35" i="72"/>
  <c r="S34" i="72"/>
  <c r="L34" i="72"/>
  <c r="K34" i="72"/>
  <c r="J34" i="72"/>
  <c r="S33" i="72"/>
  <c r="L33" i="72"/>
  <c r="K33" i="72"/>
  <c r="J33" i="72"/>
  <c r="Q30" i="72"/>
  <c r="P30" i="72"/>
  <c r="O30" i="72"/>
  <c r="N30" i="72"/>
  <c r="M30" i="72"/>
  <c r="L30" i="72"/>
  <c r="K30" i="72"/>
  <c r="Q29" i="72"/>
  <c r="P29" i="72"/>
  <c r="O29" i="72"/>
  <c r="N29" i="72"/>
  <c r="M29" i="72"/>
  <c r="L29" i="72"/>
  <c r="K29" i="72"/>
  <c r="S28" i="72"/>
  <c r="Q28" i="72"/>
  <c r="P28" i="72"/>
  <c r="O28" i="72"/>
  <c r="N28" i="72"/>
  <c r="M28" i="72"/>
  <c r="L28" i="72"/>
  <c r="K28" i="72"/>
  <c r="R27" i="72"/>
  <c r="P27" i="72"/>
  <c r="O27" i="72"/>
  <c r="N27" i="72"/>
  <c r="M27" i="72"/>
  <c r="L27" i="72"/>
  <c r="K27" i="72"/>
  <c r="R26" i="72"/>
  <c r="P26" i="72"/>
  <c r="O26" i="72"/>
  <c r="N26" i="72"/>
  <c r="M26" i="72"/>
  <c r="L26" i="72"/>
  <c r="K26" i="72"/>
  <c r="S25" i="72"/>
  <c r="R25" i="72"/>
  <c r="P25" i="72"/>
  <c r="O25" i="72"/>
  <c r="N25" i="72"/>
  <c r="M25" i="72"/>
  <c r="L25" i="72"/>
  <c r="K25" i="72"/>
  <c r="R24" i="72"/>
  <c r="Q24" i="72"/>
  <c r="O24" i="72"/>
  <c r="N24" i="72"/>
  <c r="M24" i="72"/>
  <c r="L24" i="72"/>
  <c r="K24" i="72"/>
  <c r="R23" i="72"/>
  <c r="Q23" i="72"/>
  <c r="O23" i="72"/>
  <c r="N23" i="72"/>
  <c r="M23" i="72"/>
  <c r="L23" i="72"/>
  <c r="K23" i="72"/>
  <c r="S22" i="72"/>
  <c r="R22" i="72"/>
  <c r="Q22" i="72"/>
  <c r="O22" i="72"/>
  <c r="N22" i="72"/>
  <c r="M22" i="72"/>
  <c r="L22" i="72"/>
  <c r="K22" i="72"/>
  <c r="R21" i="72"/>
  <c r="Q21" i="72"/>
  <c r="P21" i="72"/>
  <c r="N21" i="72"/>
  <c r="M21" i="72"/>
  <c r="L21" i="72"/>
  <c r="K21" i="72"/>
  <c r="R20" i="72"/>
  <c r="Q20" i="72"/>
  <c r="P20" i="72"/>
  <c r="N20" i="72"/>
  <c r="M20" i="72"/>
  <c r="L20" i="72"/>
  <c r="K20" i="72"/>
  <c r="S19" i="72"/>
  <c r="R19" i="72"/>
  <c r="Q19" i="72"/>
  <c r="P19" i="72"/>
  <c r="N19" i="72"/>
  <c r="M19" i="72"/>
  <c r="L19" i="72"/>
  <c r="K19" i="72"/>
  <c r="R18" i="72"/>
  <c r="Q18" i="72"/>
  <c r="P18" i="72"/>
  <c r="O18" i="72"/>
  <c r="M18" i="72"/>
  <c r="L18" i="72"/>
  <c r="K18" i="72"/>
  <c r="R17" i="72"/>
  <c r="Q17" i="72"/>
  <c r="P17" i="72"/>
  <c r="O17" i="72"/>
  <c r="M17" i="72"/>
  <c r="L17" i="72"/>
  <c r="K17" i="72"/>
  <c r="S16" i="72"/>
  <c r="R16" i="72"/>
  <c r="Q16" i="72"/>
  <c r="P16" i="72"/>
  <c r="O16" i="72"/>
  <c r="M16" i="72"/>
  <c r="L16" i="72"/>
  <c r="K16" i="72"/>
  <c r="R15" i="72"/>
  <c r="Q15" i="72"/>
  <c r="P15" i="72"/>
  <c r="O15" i="72"/>
  <c r="N15" i="72"/>
  <c r="L15" i="72"/>
  <c r="K15" i="72"/>
  <c r="R14" i="72"/>
  <c r="Q14" i="72"/>
  <c r="P14" i="72"/>
  <c r="O14" i="72"/>
  <c r="N14" i="72"/>
  <c r="L14" i="72"/>
  <c r="K14" i="72"/>
  <c r="S13" i="72"/>
  <c r="R13" i="72"/>
  <c r="Q13" i="72"/>
  <c r="P13" i="72"/>
  <c r="O13" i="72"/>
  <c r="N13" i="72"/>
  <c r="L13" i="72"/>
  <c r="K13" i="72"/>
  <c r="R12" i="72"/>
  <c r="Q12" i="72"/>
  <c r="P12" i="72"/>
  <c r="O12" i="72"/>
  <c r="N12" i="72"/>
  <c r="M12" i="72"/>
  <c r="K12" i="72"/>
  <c r="R11" i="72"/>
  <c r="Q11" i="72"/>
  <c r="P11" i="72"/>
  <c r="O11" i="72"/>
  <c r="N11" i="72"/>
  <c r="M11" i="72"/>
  <c r="K11" i="72"/>
  <c r="S10" i="72"/>
  <c r="R10" i="72"/>
  <c r="Q10" i="72"/>
  <c r="P10" i="72"/>
  <c r="O10" i="72"/>
  <c r="N10" i="72"/>
  <c r="M10" i="72"/>
  <c r="K10" i="72"/>
  <c r="R9" i="72"/>
  <c r="Q9" i="72"/>
  <c r="P9" i="72"/>
  <c r="O9" i="72"/>
  <c r="N9" i="72"/>
  <c r="M9" i="72"/>
  <c r="L9" i="72"/>
  <c r="R8" i="72"/>
  <c r="Q8" i="72"/>
  <c r="P8" i="72"/>
  <c r="O8" i="72"/>
  <c r="N8" i="72"/>
  <c r="M8" i="72"/>
  <c r="L8" i="72"/>
  <c r="S7" i="72"/>
  <c r="R7" i="72"/>
  <c r="Q7" i="72"/>
  <c r="P7" i="72"/>
  <c r="O7" i="72"/>
  <c r="N7" i="72"/>
  <c r="M7" i="72"/>
  <c r="L7" i="72"/>
  <c r="E5" i="72"/>
  <c r="C5" i="72"/>
  <c r="L1" i="72"/>
  <c r="S60" i="71"/>
  <c r="L60" i="71"/>
  <c r="K60" i="71"/>
  <c r="J60" i="71"/>
  <c r="S59" i="71"/>
  <c r="L59" i="71"/>
  <c r="K59" i="71"/>
  <c r="J59" i="71"/>
  <c r="S58" i="71"/>
  <c r="L58" i="71"/>
  <c r="K58" i="71"/>
  <c r="J58" i="71"/>
  <c r="S57" i="71"/>
  <c r="L57" i="71"/>
  <c r="K57" i="71"/>
  <c r="J57" i="71"/>
  <c r="S56" i="71"/>
  <c r="L56" i="71"/>
  <c r="K56" i="71"/>
  <c r="J56" i="71"/>
  <c r="S55" i="71"/>
  <c r="L55" i="71"/>
  <c r="K55" i="71"/>
  <c r="J55" i="71"/>
  <c r="S54" i="71"/>
  <c r="L54" i="71"/>
  <c r="K54" i="71"/>
  <c r="J54" i="71"/>
  <c r="S53" i="71"/>
  <c r="L53" i="71"/>
  <c r="K53" i="71"/>
  <c r="J53" i="71"/>
  <c r="S52" i="71"/>
  <c r="L52" i="71"/>
  <c r="K52" i="71"/>
  <c r="J52" i="71"/>
  <c r="S51" i="71"/>
  <c r="L51" i="71"/>
  <c r="K51" i="71"/>
  <c r="J51" i="71"/>
  <c r="S50" i="71"/>
  <c r="L50" i="71"/>
  <c r="K50" i="71"/>
  <c r="J50" i="71"/>
  <c r="S49" i="71"/>
  <c r="L49" i="71"/>
  <c r="K49" i="71"/>
  <c r="J49" i="71"/>
  <c r="S48" i="71"/>
  <c r="L48" i="71"/>
  <c r="K48" i="71"/>
  <c r="J48" i="71"/>
  <c r="S47" i="71"/>
  <c r="L47" i="71"/>
  <c r="K47" i="71"/>
  <c r="J47" i="71"/>
  <c r="S46" i="71"/>
  <c r="L46" i="71"/>
  <c r="K46" i="71"/>
  <c r="J46" i="71"/>
  <c r="S45" i="71"/>
  <c r="L45" i="71"/>
  <c r="K45" i="71"/>
  <c r="J45" i="71"/>
  <c r="S44" i="71"/>
  <c r="L44" i="71"/>
  <c r="K44" i="71"/>
  <c r="J44" i="71"/>
  <c r="S43" i="71"/>
  <c r="L43" i="71"/>
  <c r="K43" i="71"/>
  <c r="J43" i="71"/>
  <c r="S42" i="71"/>
  <c r="L42" i="71"/>
  <c r="K42" i="71"/>
  <c r="J42" i="71"/>
  <c r="S41" i="71"/>
  <c r="L41" i="71"/>
  <c r="K41" i="71"/>
  <c r="J41" i="71"/>
  <c r="S40" i="71"/>
  <c r="L40" i="71"/>
  <c r="K40" i="71"/>
  <c r="J40" i="71"/>
  <c r="S39" i="71"/>
  <c r="L39" i="71"/>
  <c r="K39" i="71"/>
  <c r="J39" i="71"/>
  <c r="S38" i="71"/>
  <c r="L38" i="71"/>
  <c r="K38" i="71"/>
  <c r="J38" i="71"/>
  <c r="S37" i="71"/>
  <c r="L37" i="71"/>
  <c r="K37" i="71"/>
  <c r="J37" i="71"/>
  <c r="S36" i="71"/>
  <c r="L36" i="71"/>
  <c r="K36" i="71"/>
  <c r="J36" i="71"/>
  <c r="S35" i="71"/>
  <c r="L35" i="71"/>
  <c r="K35" i="71"/>
  <c r="J35" i="71"/>
  <c r="S34" i="71"/>
  <c r="L34" i="71"/>
  <c r="K34" i="71"/>
  <c r="J34" i="71"/>
  <c r="S33" i="71"/>
  <c r="L33" i="71"/>
  <c r="E5" i="71" s="1"/>
  <c r="K33" i="71"/>
  <c r="J33" i="71"/>
  <c r="Q30" i="71"/>
  <c r="P30" i="71"/>
  <c r="O30" i="71"/>
  <c r="N30" i="71"/>
  <c r="M30" i="71"/>
  <c r="L30" i="71"/>
  <c r="K30" i="71"/>
  <c r="Q29" i="71"/>
  <c r="P29" i="71"/>
  <c r="O29" i="71"/>
  <c r="N29" i="71"/>
  <c r="M29" i="71"/>
  <c r="L29" i="71"/>
  <c r="K29" i="71"/>
  <c r="S28" i="71"/>
  <c r="Q28" i="71"/>
  <c r="P28" i="71"/>
  <c r="O28" i="71"/>
  <c r="N28" i="71"/>
  <c r="M28" i="71"/>
  <c r="L28" i="71"/>
  <c r="K28" i="71"/>
  <c r="R27" i="71"/>
  <c r="P27" i="71"/>
  <c r="O27" i="71"/>
  <c r="N27" i="71"/>
  <c r="M27" i="71"/>
  <c r="L27" i="71"/>
  <c r="K27" i="71"/>
  <c r="R26" i="71"/>
  <c r="P26" i="71"/>
  <c r="O26" i="71"/>
  <c r="N26" i="71"/>
  <c r="M26" i="71"/>
  <c r="L26" i="71"/>
  <c r="K26" i="71"/>
  <c r="S25" i="71"/>
  <c r="R25" i="71"/>
  <c r="P25" i="71"/>
  <c r="O25" i="71"/>
  <c r="N25" i="71"/>
  <c r="M25" i="71"/>
  <c r="L25" i="71"/>
  <c r="K25" i="71"/>
  <c r="R24" i="71"/>
  <c r="Q24" i="71"/>
  <c r="O24" i="71"/>
  <c r="N24" i="71"/>
  <c r="M24" i="71"/>
  <c r="L24" i="71"/>
  <c r="K24" i="71"/>
  <c r="R23" i="71"/>
  <c r="Q23" i="71"/>
  <c r="O23" i="71"/>
  <c r="N23" i="71"/>
  <c r="M23" i="71"/>
  <c r="L23" i="71"/>
  <c r="K23" i="71"/>
  <c r="S22" i="71"/>
  <c r="R22" i="71"/>
  <c r="Q22" i="71"/>
  <c r="O22" i="71"/>
  <c r="N22" i="71"/>
  <c r="M22" i="71"/>
  <c r="L22" i="71"/>
  <c r="K22" i="71"/>
  <c r="R21" i="71"/>
  <c r="Q21" i="71"/>
  <c r="P21" i="71"/>
  <c r="N21" i="71"/>
  <c r="M21" i="71"/>
  <c r="L21" i="71"/>
  <c r="K21" i="71"/>
  <c r="R20" i="71"/>
  <c r="Q20" i="71"/>
  <c r="P20" i="71"/>
  <c r="N20" i="71"/>
  <c r="M20" i="71"/>
  <c r="L20" i="71"/>
  <c r="K20" i="71"/>
  <c r="S19" i="71"/>
  <c r="R19" i="71"/>
  <c r="Q19" i="71"/>
  <c r="P19" i="71"/>
  <c r="N19" i="71"/>
  <c r="M19" i="71"/>
  <c r="L19" i="71"/>
  <c r="K19" i="71"/>
  <c r="R18" i="71"/>
  <c r="Q18" i="71"/>
  <c r="P18" i="71"/>
  <c r="O18" i="71"/>
  <c r="M18" i="71"/>
  <c r="L18" i="71"/>
  <c r="K18" i="71"/>
  <c r="R17" i="71"/>
  <c r="Q17" i="71"/>
  <c r="P17" i="71"/>
  <c r="O17" i="71"/>
  <c r="M17" i="71"/>
  <c r="L17" i="71"/>
  <c r="K17" i="71"/>
  <c r="S16" i="71"/>
  <c r="R16" i="71"/>
  <c r="Q16" i="71"/>
  <c r="P16" i="71"/>
  <c r="O16" i="71"/>
  <c r="M16" i="71"/>
  <c r="L16" i="71"/>
  <c r="K16" i="71"/>
  <c r="R15" i="71"/>
  <c r="Q15" i="71"/>
  <c r="P15" i="71"/>
  <c r="O15" i="71"/>
  <c r="N15" i="71"/>
  <c r="L15" i="71"/>
  <c r="K15" i="71"/>
  <c r="R14" i="71"/>
  <c r="Q14" i="71"/>
  <c r="P14" i="71"/>
  <c r="O14" i="71"/>
  <c r="N14" i="71"/>
  <c r="L14" i="71"/>
  <c r="K14" i="71"/>
  <c r="S13" i="71"/>
  <c r="R13" i="71"/>
  <c r="Q13" i="71"/>
  <c r="P13" i="71"/>
  <c r="O13" i="71"/>
  <c r="N13" i="71"/>
  <c r="L13" i="71"/>
  <c r="K13" i="71"/>
  <c r="R12" i="71"/>
  <c r="Q12" i="71"/>
  <c r="P12" i="71"/>
  <c r="O12" i="71"/>
  <c r="N12" i="71"/>
  <c r="M12" i="71"/>
  <c r="K12" i="71"/>
  <c r="R11" i="71"/>
  <c r="Q11" i="71"/>
  <c r="P11" i="71"/>
  <c r="O11" i="71"/>
  <c r="N11" i="71"/>
  <c r="M11" i="71"/>
  <c r="K11" i="71"/>
  <c r="S10" i="71"/>
  <c r="R10" i="71"/>
  <c r="Q10" i="71"/>
  <c r="P10" i="71"/>
  <c r="O10" i="71"/>
  <c r="N10" i="71"/>
  <c r="M10" i="71"/>
  <c r="K10" i="71"/>
  <c r="R9" i="71"/>
  <c r="Q9" i="71"/>
  <c r="P9" i="71"/>
  <c r="O9" i="71"/>
  <c r="N9" i="71"/>
  <c r="M9" i="71"/>
  <c r="L9" i="71"/>
  <c r="R8" i="71"/>
  <c r="Q8" i="71"/>
  <c r="P8" i="71"/>
  <c r="O8" i="71"/>
  <c r="N8" i="71"/>
  <c r="M8" i="71"/>
  <c r="L8" i="71"/>
  <c r="S7" i="71"/>
  <c r="R7" i="71"/>
  <c r="Q7" i="71"/>
  <c r="P7" i="71"/>
  <c r="O7" i="71"/>
  <c r="N7" i="71"/>
  <c r="M7" i="71"/>
  <c r="L7" i="71"/>
  <c r="C5" i="71"/>
  <c r="L1" i="71"/>
  <c r="S71" i="70"/>
  <c r="L71" i="70"/>
  <c r="K71" i="70"/>
  <c r="J71" i="70"/>
  <c r="S70" i="70"/>
  <c r="L70" i="70"/>
  <c r="K70" i="70"/>
  <c r="J70" i="70"/>
  <c r="S69" i="70"/>
  <c r="L69" i="70"/>
  <c r="K69" i="70"/>
  <c r="J69" i="70"/>
  <c r="S68" i="70"/>
  <c r="L68" i="70"/>
  <c r="K68" i="70"/>
  <c r="J68" i="70"/>
  <c r="S67" i="70"/>
  <c r="L67" i="70"/>
  <c r="K67" i="70"/>
  <c r="J67" i="70"/>
  <c r="S66" i="70"/>
  <c r="L66" i="70"/>
  <c r="K66" i="70"/>
  <c r="J66" i="70"/>
  <c r="S65" i="70"/>
  <c r="L65" i="70"/>
  <c r="K65" i="70"/>
  <c r="J65" i="70"/>
  <c r="S64" i="70"/>
  <c r="L64" i="70"/>
  <c r="K64" i="70"/>
  <c r="J64" i="70"/>
  <c r="S63" i="70"/>
  <c r="L63" i="70"/>
  <c r="K63" i="70"/>
  <c r="J63" i="70"/>
  <c r="S62" i="70"/>
  <c r="L62" i="70"/>
  <c r="K62" i="70"/>
  <c r="J62" i="70"/>
  <c r="S61" i="70"/>
  <c r="L61" i="70"/>
  <c r="K61" i="70"/>
  <c r="J61" i="70"/>
  <c r="S60" i="70"/>
  <c r="L60" i="70"/>
  <c r="K60" i="70"/>
  <c r="J60" i="70"/>
  <c r="S59" i="70"/>
  <c r="L59" i="70"/>
  <c r="K59" i="70"/>
  <c r="J59" i="70"/>
  <c r="S58" i="70"/>
  <c r="L58" i="70"/>
  <c r="K58" i="70"/>
  <c r="J58" i="70"/>
  <c r="S57" i="70"/>
  <c r="L57" i="70"/>
  <c r="K57" i="70"/>
  <c r="J57" i="70"/>
  <c r="S56" i="70"/>
  <c r="L56" i="70"/>
  <c r="K56" i="70"/>
  <c r="J56" i="70"/>
  <c r="S55" i="70"/>
  <c r="L55" i="70"/>
  <c r="K55" i="70"/>
  <c r="J55" i="70"/>
  <c r="S54" i="70"/>
  <c r="L54" i="70"/>
  <c r="K54" i="70"/>
  <c r="J54" i="70"/>
  <c r="S53" i="70"/>
  <c r="L53" i="70"/>
  <c r="K53" i="70"/>
  <c r="J53" i="70"/>
  <c r="S52" i="70"/>
  <c r="L52" i="70"/>
  <c r="K52" i="70"/>
  <c r="J52" i="70"/>
  <c r="S51" i="70"/>
  <c r="L51" i="70"/>
  <c r="K51" i="70"/>
  <c r="J51" i="70"/>
  <c r="S50" i="70"/>
  <c r="L50" i="70"/>
  <c r="K50" i="70"/>
  <c r="J50" i="70"/>
  <c r="S49" i="70"/>
  <c r="L49" i="70"/>
  <c r="K49" i="70"/>
  <c r="J49" i="70"/>
  <c r="S48" i="70"/>
  <c r="L48" i="70"/>
  <c r="K48" i="70"/>
  <c r="J48" i="70"/>
  <c r="S47" i="70"/>
  <c r="L47" i="70"/>
  <c r="K47" i="70"/>
  <c r="J47" i="70"/>
  <c r="S46" i="70"/>
  <c r="L46" i="70"/>
  <c r="K46" i="70"/>
  <c r="J46" i="70"/>
  <c r="S45" i="70"/>
  <c r="L45" i="70"/>
  <c r="K45" i="70"/>
  <c r="J45" i="70"/>
  <c r="S44" i="70"/>
  <c r="L44" i="70"/>
  <c r="K44" i="70"/>
  <c r="J44" i="70"/>
  <c r="S43" i="70"/>
  <c r="L43" i="70"/>
  <c r="K43" i="70"/>
  <c r="J43" i="70"/>
  <c r="S42" i="70"/>
  <c r="L42" i="70"/>
  <c r="K42" i="70"/>
  <c r="J42" i="70"/>
  <c r="S41" i="70"/>
  <c r="L41" i="70"/>
  <c r="K41" i="70"/>
  <c r="J41" i="70"/>
  <c r="S40" i="70"/>
  <c r="L40" i="70"/>
  <c r="K40" i="70"/>
  <c r="J40" i="70"/>
  <c r="S39" i="70"/>
  <c r="L39" i="70"/>
  <c r="K39" i="70"/>
  <c r="J39" i="70"/>
  <c r="S38" i="70"/>
  <c r="L38" i="70"/>
  <c r="K38" i="70"/>
  <c r="J38" i="70"/>
  <c r="S37" i="70"/>
  <c r="L37" i="70"/>
  <c r="K37" i="70"/>
  <c r="J37" i="70"/>
  <c r="S36" i="70"/>
  <c r="L36" i="70"/>
  <c r="K36" i="70"/>
  <c r="J36" i="70"/>
  <c r="R33" i="70"/>
  <c r="Q33" i="70"/>
  <c r="P33" i="70"/>
  <c r="O33" i="70"/>
  <c r="N33" i="70"/>
  <c r="M33" i="70"/>
  <c r="L33" i="70"/>
  <c r="K33" i="70"/>
  <c r="R32" i="70"/>
  <c r="Q32" i="70"/>
  <c r="P32" i="70"/>
  <c r="O32" i="70"/>
  <c r="N32" i="70"/>
  <c r="M32" i="70"/>
  <c r="L32" i="70"/>
  <c r="K32" i="70"/>
  <c r="R31" i="70"/>
  <c r="Q31" i="70"/>
  <c r="P31" i="70"/>
  <c r="O31" i="70"/>
  <c r="N31" i="70"/>
  <c r="M31" i="70"/>
  <c r="L31" i="70"/>
  <c r="K31" i="70"/>
  <c r="T31" i="70" s="1"/>
  <c r="S30" i="70"/>
  <c r="Q30" i="70"/>
  <c r="P30" i="70"/>
  <c r="O30" i="70"/>
  <c r="N30" i="70"/>
  <c r="M30" i="70"/>
  <c r="L30" i="70"/>
  <c r="K30" i="70"/>
  <c r="S29" i="70"/>
  <c r="Q29" i="70"/>
  <c r="P29" i="70"/>
  <c r="O29" i="70"/>
  <c r="N29" i="70"/>
  <c r="M29" i="70"/>
  <c r="L29" i="70"/>
  <c r="K29" i="70"/>
  <c r="S28" i="70"/>
  <c r="Q28" i="70"/>
  <c r="P28" i="70"/>
  <c r="O28" i="70"/>
  <c r="N28" i="70"/>
  <c r="M28" i="70"/>
  <c r="L28" i="70"/>
  <c r="K28" i="70"/>
  <c r="T28" i="70" s="1"/>
  <c r="S27" i="70"/>
  <c r="R27" i="70"/>
  <c r="P27" i="70"/>
  <c r="O27" i="70"/>
  <c r="N27" i="70"/>
  <c r="M27" i="70"/>
  <c r="L27" i="70"/>
  <c r="K27" i="70"/>
  <c r="S26" i="70"/>
  <c r="R26" i="70"/>
  <c r="P26" i="70"/>
  <c r="O26" i="70"/>
  <c r="N26" i="70"/>
  <c r="M26" i="70"/>
  <c r="L26" i="70"/>
  <c r="K26" i="70"/>
  <c r="S25" i="70"/>
  <c r="R25" i="70"/>
  <c r="P25" i="70"/>
  <c r="O25" i="70"/>
  <c r="N25" i="70"/>
  <c r="M25" i="70"/>
  <c r="L25" i="70"/>
  <c r="K25" i="70"/>
  <c r="T25" i="70" s="1"/>
  <c r="S24" i="70"/>
  <c r="R24" i="70"/>
  <c r="Q24" i="70"/>
  <c r="O24" i="70"/>
  <c r="N24" i="70"/>
  <c r="M24" i="70"/>
  <c r="L24" i="70"/>
  <c r="K24" i="70"/>
  <c r="S23" i="70"/>
  <c r="R23" i="70"/>
  <c r="Q23" i="70"/>
  <c r="O23" i="70"/>
  <c r="N23" i="70"/>
  <c r="M23" i="70"/>
  <c r="L23" i="70"/>
  <c r="K23" i="70"/>
  <c r="S22" i="70"/>
  <c r="R22" i="70"/>
  <c r="Q22" i="70"/>
  <c r="O22" i="70"/>
  <c r="N22" i="70"/>
  <c r="M22" i="70"/>
  <c r="L22" i="70"/>
  <c r="K22" i="70"/>
  <c r="T22" i="70" s="1"/>
  <c r="S21" i="70"/>
  <c r="R21" i="70"/>
  <c r="Q21" i="70"/>
  <c r="P21" i="70"/>
  <c r="N21" i="70"/>
  <c r="M21" i="70"/>
  <c r="L21" i="70"/>
  <c r="K21" i="70"/>
  <c r="S20" i="70"/>
  <c r="R20" i="70"/>
  <c r="Q20" i="70"/>
  <c r="P20" i="70"/>
  <c r="N20" i="70"/>
  <c r="M20" i="70"/>
  <c r="L20" i="70"/>
  <c r="K20" i="70"/>
  <c r="S19" i="70"/>
  <c r="R19" i="70"/>
  <c r="Q19" i="70"/>
  <c r="P19" i="70"/>
  <c r="N19" i="70"/>
  <c r="M19" i="70"/>
  <c r="L19" i="70"/>
  <c r="K19" i="70"/>
  <c r="T19" i="70" s="1"/>
  <c r="S18" i="70"/>
  <c r="R18" i="70"/>
  <c r="Q18" i="70"/>
  <c r="P18" i="70"/>
  <c r="O18" i="70"/>
  <c r="M18" i="70"/>
  <c r="L18" i="70"/>
  <c r="K18" i="70"/>
  <c r="S17" i="70"/>
  <c r="R17" i="70"/>
  <c r="Q17" i="70"/>
  <c r="P17" i="70"/>
  <c r="O17" i="70"/>
  <c r="M17" i="70"/>
  <c r="L17" i="70"/>
  <c r="K17" i="70"/>
  <c r="S16" i="70"/>
  <c r="R16" i="70"/>
  <c r="Q16" i="70"/>
  <c r="P16" i="70"/>
  <c r="O16" i="70"/>
  <c r="M16" i="70"/>
  <c r="L16" i="70"/>
  <c r="K16" i="70"/>
  <c r="T16" i="70" s="1"/>
  <c r="S15" i="70"/>
  <c r="R15" i="70"/>
  <c r="Q15" i="70"/>
  <c r="P15" i="70"/>
  <c r="O15" i="70"/>
  <c r="N15" i="70"/>
  <c r="L15" i="70"/>
  <c r="K15" i="70"/>
  <c r="S14" i="70"/>
  <c r="R14" i="70"/>
  <c r="Q14" i="70"/>
  <c r="P14" i="70"/>
  <c r="O14" i="70"/>
  <c r="N14" i="70"/>
  <c r="L14" i="70"/>
  <c r="K14" i="70"/>
  <c r="S13" i="70"/>
  <c r="R13" i="70"/>
  <c r="Q13" i="70"/>
  <c r="P13" i="70"/>
  <c r="O13" i="70"/>
  <c r="N13" i="70"/>
  <c r="L13" i="70"/>
  <c r="K13" i="70"/>
  <c r="T13" i="70" s="1"/>
  <c r="S12" i="70"/>
  <c r="R12" i="70"/>
  <c r="Q12" i="70"/>
  <c r="P12" i="70"/>
  <c r="O12" i="70"/>
  <c r="N12" i="70"/>
  <c r="M12" i="70"/>
  <c r="K12" i="70"/>
  <c r="S11" i="70"/>
  <c r="R11" i="70"/>
  <c r="Q11" i="70"/>
  <c r="P11" i="70"/>
  <c r="O11" i="70"/>
  <c r="N11" i="70"/>
  <c r="M11" i="70"/>
  <c r="K11" i="70"/>
  <c r="S10" i="70"/>
  <c r="R10" i="70"/>
  <c r="Q10" i="70"/>
  <c r="P10" i="70"/>
  <c r="O10" i="70"/>
  <c r="N10" i="70"/>
  <c r="M10" i="70"/>
  <c r="K10" i="70"/>
  <c r="T10" i="70" s="1"/>
  <c r="S9" i="70"/>
  <c r="R9" i="70"/>
  <c r="Q9" i="70"/>
  <c r="P9" i="70"/>
  <c r="O9" i="70"/>
  <c r="N9" i="70"/>
  <c r="M9" i="70"/>
  <c r="L9" i="70"/>
  <c r="S8" i="70"/>
  <c r="R8" i="70"/>
  <c r="Q8" i="70"/>
  <c r="P8" i="70"/>
  <c r="O8" i="70"/>
  <c r="N8" i="70"/>
  <c r="M8" i="70"/>
  <c r="L8" i="70"/>
  <c r="S7" i="70"/>
  <c r="R7" i="70"/>
  <c r="Q7" i="70"/>
  <c r="P7" i="70"/>
  <c r="O7" i="70"/>
  <c r="N7" i="70"/>
  <c r="M7" i="70"/>
  <c r="L7" i="70"/>
  <c r="T7" i="70" s="1"/>
  <c r="E5" i="70"/>
  <c r="C5" i="70"/>
  <c r="L1" i="70"/>
  <c r="S60" i="69"/>
  <c r="L60" i="69"/>
  <c r="K60" i="69"/>
  <c r="J60" i="69"/>
  <c r="S59" i="69"/>
  <c r="L59" i="69"/>
  <c r="K59" i="69"/>
  <c r="J59" i="69"/>
  <c r="S58" i="69"/>
  <c r="L58" i="69"/>
  <c r="K58" i="69"/>
  <c r="J58" i="69"/>
  <c r="S57" i="69"/>
  <c r="L57" i="69"/>
  <c r="K57" i="69"/>
  <c r="J57" i="69"/>
  <c r="S56" i="69"/>
  <c r="L56" i="69"/>
  <c r="K56" i="69"/>
  <c r="J56" i="69"/>
  <c r="S55" i="69"/>
  <c r="L55" i="69"/>
  <c r="K55" i="69"/>
  <c r="J55" i="69"/>
  <c r="S54" i="69"/>
  <c r="L54" i="69"/>
  <c r="K54" i="69"/>
  <c r="J54" i="69"/>
  <c r="S53" i="69"/>
  <c r="L53" i="69"/>
  <c r="K53" i="69"/>
  <c r="J53" i="69"/>
  <c r="S52" i="69"/>
  <c r="L52" i="69"/>
  <c r="K52" i="69"/>
  <c r="J52" i="69"/>
  <c r="S51" i="69"/>
  <c r="L51" i="69"/>
  <c r="K51" i="69"/>
  <c r="J51" i="69"/>
  <c r="S50" i="69"/>
  <c r="L50" i="69"/>
  <c r="K50" i="69"/>
  <c r="J50" i="69"/>
  <c r="S49" i="69"/>
  <c r="L49" i="69"/>
  <c r="K49" i="69"/>
  <c r="J49" i="69"/>
  <c r="S48" i="69"/>
  <c r="L48" i="69"/>
  <c r="K48" i="69"/>
  <c r="J48" i="69"/>
  <c r="S47" i="69"/>
  <c r="L47" i="69"/>
  <c r="K47" i="69"/>
  <c r="J47" i="69"/>
  <c r="S46" i="69"/>
  <c r="L46" i="69"/>
  <c r="K46" i="69"/>
  <c r="J46" i="69"/>
  <c r="S45" i="69"/>
  <c r="L45" i="69"/>
  <c r="K45" i="69"/>
  <c r="J45" i="69"/>
  <c r="S44" i="69"/>
  <c r="L44" i="69"/>
  <c r="K44" i="69"/>
  <c r="J44" i="69"/>
  <c r="S43" i="69"/>
  <c r="L43" i="69"/>
  <c r="K43" i="69"/>
  <c r="J43" i="69"/>
  <c r="S42" i="69"/>
  <c r="L42" i="69"/>
  <c r="K42" i="69"/>
  <c r="J42" i="69"/>
  <c r="S41" i="69"/>
  <c r="L41" i="69"/>
  <c r="K41" i="69"/>
  <c r="J41" i="69"/>
  <c r="S40" i="69"/>
  <c r="L40" i="69"/>
  <c r="K40" i="69"/>
  <c r="J40" i="69"/>
  <c r="S39" i="69"/>
  <c r="L39" i="69"/>
  <c r="K39" i="69"/>
  <c r="J39" i="69"/>
  <c r="S38" i="69"/>
  <c r="L38" i="69"/>
  <c r="K38" i="69"/>
  <c r="J38" i="69"/>
  <c r="S37" i="69"/>
  <c r="L37" i="69"/>
  <c r="K37" i="69"/>
  <c r="J37" i="69"/>
  <c r="S36" i="69"/>
  <c r="L36" i="69"/>
  <c r="K36" i="69"/>
  <c r="J36" i="69"/>
  <c r="S35" i="69"/>
  <c r="L35" i="69"/>
  <c r="K35" i="69"/>
  <c r="J35" i="69"/>
  <c r="S34" i="69"/>
  <c r="L34" i="69"/>
  <c r="K34" i="69"/>
  <c r="J34" i="69"/>
  <c r="S33" i="69"/>
  <c r="L33" i="69"/>
  <c r="E5" i="69" s="1"/>
  <c r="K33" i="69"/>
  <c r="J33" i="69"/>
  <c r="Q30" i="69"/>
  <c r="P30" i="69"/>
  <c r="O30" i="69"/>
  <c r="N30" i="69"/>
  <c r="M30" i="69"/>
  <c r="L30" i="69"/>
  <c r="K30" i="69"/>
  <c r="Q29" i="69"/>
  <c r="P29" i="69"/>
  <c r="O29" i="69"/>
  <c r="N29" i="69"/>
  <c r="M29" i="69"/>
  <c r="L29" i="69"/>
  <c r="K29" i="69"/>
  <c r="S28" i="69"/>
  <c r="Q28" i="69"/>
  <c r="P28" i="69"/>
  <c r="O28" i="69"/>
  <c r="N28" i="69"/>
  <c r="M28" i="69"/>
  <c r="L28" i="69"/>
  <c r="K28" i="69"/>
  <c r="R27" i="69"/>
  <c r="P27" i="69"/>
  <c r="O27" i="69"/>
  <c r="N27" i="69"/>
  <c r="M27" i="69"/>
  <c r="L27" i="69"/>
  <c r="K27" i="69"/>
  <c r="R26" i="69"/>
  <c r="P26" i="69"/>
  <c r="O26" i="69"/>
  <c r="N26" i="69"/>
  <c r="M26" i="69"/>
  <c r="L26" i="69"/>
  <c r="K26" i="69"/>
  <c r="S25" i="69"/>
  <c r="R25" i="69"/>
  <c r="P25" i="69"/>
  <c r="O25" i="69"/>
  <c r="N25" i="69"/>
  <c r="M25" i="69"/>
  <c r="L25" i="69"/>
  <c r="K25" i="69"/>
  <c r="R24" i="69"/>
  <c r="Q24" i="69"/>
  <c r="O24" i="69"/>
  <c r="N24" i="69"/>
  <c r="M24" i="69"/>
  <c r="L24" i="69"/>
  <c r="K24" i="69"/>
  <c r="R23" i="69"/>
  <c r="Q23" i="69"/>
  <c r="O23" i="69"/>
  <c r="N23" i="69"/>
  <c r="M23" i="69"/>
  <c r="L23" i="69"/>
  <c r="K23" i="69"/>
  <c r="S22" i="69"/>
  <c r="R22" i="69"/>
  <c r="Q22" i="69"/>
  <c r="O22" i="69"/>
  <c r="N22" i="69"/>
  <c r="M22" i="69"/>
  <c r="L22" i="69"/>
  <c r="K22" i="69"/>
  <c r="R21" i="69"/>
  <c r="Q21" i="69"/>
  <c r="P21" i="69"/>
  <c r="N21" i="69"/>
  <c r="M21" i="69"/>
  <c r="L21" i="69"/>
  <c r="K21" i="69"/>
  <c r="R20" i="69"/>
  <c r="Q20" i="69"/>
  <c r="P20" i="69"/>
  <c r="N20" i="69"/>
  <c r="M20" i="69"/>
  <c r="L20" i="69"/>
  <c r="K20" i="69"/>
  <c r="S19" i="69"/>
  <c r="R19" i="69"/>
  <c r="Q19" i="69"/>
  <c r="P19" i="69"/>
  <c r="N19" i="69"/>
  <c r="M19" i="69"/>
  <c r="L19" i="69"/>
  <c r="K19" i="69"/>
  <c r="R18" i="69"/>
  <c r="Q18" i="69"/>
  <c r="P18" i="69"/>
  <c r="O18" i="69"/>
  <c r="M18" i="69"/>
  <c r="L18" i="69"/>
  <c r="K18" i="69"/>
  <c r="R17" i="69"/>
  <c r="Q17" i="69"/>
  <c r="P17" i="69"/>
  <c r="O17" i="69"/>
  <c r="M17" i="69"/>
  <c r="L17" i="69"/>
  <c r="K17" i="69"/>
  <c r="S16" i="69"/>
  <c r="R16" i="69"/>
  <c r="Q16" i="69"/>
  <c r="P16" i="69"/>
  <c r="O16" i="69"/>
  <c r="M16" i="69"/>
  <c r="L16" i="69"/>
  <c r="K16" i="69"/>
  <c r="R15" i="69"/>
  <c r="Q15" i="69"/>
  <c r="P15" i="69"/>
  <c r="O15" i="69"/>
  <c r="N15" i="69"/>
  <c r="L15" i="69"/>
  <c r="K15" i="69"/>
  <c r="R14" i="69"/>
  <c r="Q14" i="69"/>
  <c r="P14" i="69"/>
  <c r="O14" i="69"/>
  <c r="N14" i="69"/>
  <c r="L14" i="69"/>
  <c r="K14" i="69"/>
  <c r="S13" i="69"/>
  <c r="R13" i="69"/>
  <c r="Q13" i="69"/>
  <c r="P13" i="69"/>
  <c r="O13" i="69"/>
  <c r="N13" i="69"/>
  <c r="L13" i="69"/>
  <c r="K13" i="69"/>
  <c r="R12" i="69"/>
  <c r="Q12" i="69"/>
  <c r="P12" i="69"/>
  <c r="O12" i="69"/>
  <c r="N12" i="69"/>
  <c r="M12" i="69"/>
  <c r="K12" i="69"/>
  <c r="R11" i="69"/>
  <c r="Q11" i="69"/>
  <c r="P11" i="69"/>
  <c r="O11" i="69"/>
  <c r="N11" i="69"/>
  <c r="M11" i="69"/>
  <c r="K11" i="69"/>
  <c r="S10" i="69"/>
  <c r="R10" i="69"/>
  <c r="Q10" i="69"/>
  <c r="P10" i="69"/>
  <c r="O10" i="69"/>
  <c r="N10" i="69"/>
  <c r="M10" i="69"/>
  <c r="K10" i="69"/>
  <c r="R9" i="69"/>
  <c r="Q9" i="69"/>
  <c r="P9" i="69"/>
  <c r="O9" i="69"/>
  <c r="N9" i="69"/>
  <c r="M9" i="69"/>
  <c r="L9" i="69"/>
  <c r="R8" i="69"/>
  <c r="Q8" i="69"/>
  <c r="P8" i="69"/>
  <c r="O8" i="69"/>
  <c r="N8" i="69"/>
  <c r="M8" i="69"/>
  <c r="L8" i="69"/>
  <c r="S7" i="69"/>
  <c r="R7" i="69"/>
  <c r="Q7" i="69"/>
  <c r="P7" i="69"/>
  <c r="O7" i="69"/>
  <c r="N7" i="69"/>
  <c r="M7" i="69"/>
  <c r="L7" i="69"/>
  <c r="C5" i="69"/>
  <c r="L1" i="69"/>
  <c r="S71" i="68"/>
  <c r="L71" i="68"/>
  <c r="K71" i="68"/>
  <c r="J71" i="68"/>
  <c r="S70" i="68"/>
  <c r="L70" i="68"/>
  <c r="K70" i="68"/>
  <c r="J70" i="68"/>
  <c r="S69" i="68"/>
  <c r="L69" i="68"/>
  <c r="K69" i="68"/>
  <c r="J69" i="68"/>
  <c r="S68" i="68"/>
  <c r="L68" i="68"/>
  <c r="K68" i="68"/>
  <c r="J68" i="68"/>
  <c r="S67" i="68"/>
  <c r="L67" i="68"/>
  <c r="K67" i="68"/>
  <c r="J67" i="68"/>
  <c r="S66" i="68"/>
  <c r="L66" i="68"/>
  <c r="K66" i="68"/>
  <c r="J66" i="68"/>
  <c r="S65" i="68"/>
  <c r="L65" i="68"/>
  <c r="K65" i="68"/>
  <c r="J65" i="68"/>
  <c r="S64" i="68"/>
  <c r="L64" i="68"/>
  <c r="K64" i="68"/>
  <c r="J64" i="68"/>
  <c r="S63" i="68"/>
  <c r="L63" i="68"/>
  <c r="K63" i="68"/>
  <c r="J63" i="68"/>
  <c r="S62" i="68"/>
  <c r="L62" i="68"/>
  <c r="K62" i="68"/>
  <c r="J62" i="68"/>
  <c r="S61" i="68"/>
  <c r="L61" i="68"/>
  <c r="K61" i="68"/>
  <c r="J61" i="68"/>
  <c r="S60" i="68"/>
  <c r="L60" i="68"/>
  <c r="K60" i="68"/>
  <c r="J60" i="68"/>
  <c r="S59" i="68"/>
  <c r="L59" i="68"/>
  <c r="K59" i="68"/>
  <c r="J59" i="68"/>
  <c r="S58" i="68"/>
  <c r="L58" i="68"/>
  <c r="K58" i="68"/>
  <c r="J58" i="68"/>
  <c r="S57" i="68"/>
  <c r="L57" i="68"/>
  <c r="K57" i="68"/>
  <c r="J57" i="68"/>
  <c r="S56" i="68"/>
  <c r="L56" i="68"/>
  <c r="K56" i="68"/>
  <c r="J56" i="68"/>
  <c r="S55" i="68"/>
  <c r="L55" i="68"/>
  <c r="K55" i="68"/>
  <c r="J55" i="68"/>
  <c r="S54" i="68"/>
  <c r="L54" i="68"/>
  <c r="K54" i="68"/>
  <c r="J54" i="68"/>
  <c r="S53" i="68"/>
  <c r="L53" i="68"/>
  <c r="K53" i="68"/>
  <c r="J53" i="68"/>
  <c r="S52" i="68"/>
  <c r="L52" i="68"/>
  <c r="K52" i="68"/>
  <c r="J52" i="68"/>
  <c r="S51" i="68"/>
  <c r="L51" i="68"/>
  <c r="K51" i="68"/>
  <c r="J51" i="68"/>
  <c r="S50" i="68"/>
  <c r="L50" i="68"/>
  <c r="K50" i="68"/>
  <c r="J50" i="68"/>
  <c r="S49" i="68"/>
  <c r="L49" i="68"/>
  <c r="K49" i="68"/>
  <c r="J49" i="68"/>
  <c r="S48" i="68"/>
  <c r="L48" i="68"/>
  <c r="K48" i="68"/>
  <c r="J48" i="68"/>
  <c r="S47" i="68"/>
  <c r="L47" i="68"/>
  <c r="K47" i="68"/>
  <c r="J47" i="68"/>
  <c r="S46" i="68"/>
  <c r="L46" i="68"/>
  <c r="K46" i="68"/>
  <c r="J46" i="68"/>
  <c r="S45" i="68"/>
  <c r="L45" i="68"/>
  <c r="K45" i="68"/>
  <c r="J45" i="68"/>
  <c r="S44" i="68"/>
  <c r="L44" i="68"/>
  <c r="K44" i="68"/>
  <c r="J44" i="68"/>
  <c r="S43" i="68"/>
  <c r="L43" i="68"/>
  <c r="K43" i="68"/>
  <c r="J43" i="68"/>
  <c r="S42" i="68"/>
  <c r="L42" i="68"/>
  <c r="K42" i="68"/>
  <c r="J42" i="68"/>
  <c r="S41" i="68"/>
  <c r="L41" i="68"/>
  <c r="K41" i="68"/>
  <c r="J41" i="68"/>
  <c r="S40" i="68"/>
  <c r="L40" i="68"/>
  <c r="K40" i="68"/>
  <c r="J40" i="68"/>
  <c r="S39" i="68"/>
  <c r="L39" i="68"/>
  <c r="K39" i="68"/>
  <c r="J39" i="68"/>
  <c r="S38" i="68"/>
  <c r="L38" i="68"/>
  <c r="K38" i="68"/>
  <c r="J38" i="68"/>
  <c r="S37" i="68"/>
  <c r="L37" i="68"/>
  <c r="K37" i="68"/>
  <c r="J37" i="68"/>
  <c r="S36" i="68"/>
  <c r="L36" i="68"/>
  <c r="K36" i="68"/>
  <c r="J36" i="68"/>
  <c r="R33" i="68"/>
  <c r="Q33" i="68"/>
  <c r="P33" i="68"/>
  <c r="O33" i="68"/>
  <c r="N33" i="68"/>
  <c r="M33" i="68"/>
  <c r="L33" i="68"/>
  <c r="K33" i="68"/>
  <c r="R32" i="68"/>
  <c r="Q32" i="68"/>
  <c r="P32" i="68"/>
  <c r="O32" i="68"/>
  <c r="N32" i="68"/>
  <c r="M32" i="68"/>
  <c r="L32" i="68"/>
  <c r="K32" i="68"/>
  <c r="R31" i="68"/>
  <c r="Q31" i="68"/>
  <c r="P31" i="68"/>
  <c r="O31" i="68"/>
  <c r="N31" i="68"/>
  <c r="M31" i="68"/>
  <c r="L31" i="68"/>
  <c r="K31" i="68"/>
  <c r="T31" i="68" s="1"/>
  <c r="S30" i="68"/>
  <c r="Q30" i="68"/>
  <c r="P30" i="68"/>
  <c r="O30" i="68"/>
  <c r="N30" i="68"/>
  <c r="M30" i="68"/>
  <c r="L30" i="68"/>
  <c r="K30" i="68"/>
  <c r="S29" i="68"/>
  <c r="Q29" i="68"/>
  <c r="P29" i="68"/>
  <c r="O29" i="68"/>
  <c r="N29" i="68"/>
  <c r="M29" i="68"/>
  <c r="L29" i="68"/>
  <c r="K29" i="68"/>
  <c r="S28" i="68"/>
  <c r="Q28" i="68"/>
  <c r="P28" i="68"/>
  <c r="O28" i="68"/>
  <c r="N28" i="68"/>
  <c r="M28" i="68"/>
  <c r="L28" i="68"/>
  <c r="K28" i="68"/>
  <c r="T28" i="68" s="1"/>
  <c r="S27" i="68"/>
  <c r="R27" i="68"/>
  <c r="P27" i="68"/>
  <c r="O27" i="68"/>
  <c r="N27" i="68"/>
  <c r="M27" i="68"/>
  <c r="L27" i="68"/>
  <c r="K27" i="68"/>
  <c r="S26" i="68"/>
  <c r="R26" i="68"/>
  <c r="P26" i="68"/>
  <c r="O26" i="68"/>
  <c r="N26" i="68"/>
  <c r="M26" i="68"/>
  <c r="L26" i="68"/>
  <c r="K26" i="68"/>
  <c r="S25" i="68"/>
  <c r="R25" i="68"/>
  <c r="P25" i="68"/>
  <c r="O25" i="68"/>
  <c r="N25" i="68"/>
  <c r="M25" i="68"/>
  <c r="L25" i="68"/>
  <c r="K25" i="68"/>
  <c r="T25" i="68" s="1"/>
  <c r="S24" i="68"/>
  <c r="R24" i="68"/>
  <c r="Q24" i="68"/>
  <c r="O24" i="68"/>
  <c r="N24" i="68"/>
  <c r="M24" i="68"/>
  <c r="L24" i="68"/>
  <c r="K24" i="68"/>
  <c r="S23" i="68"/>
  <c r="R23" i="68"/>
  <c r="Q23" i="68"/>
  <c r="O23" i="68"/>
  <c r="N23" i="68"/>
  <c r="M23" i="68"/>
  <c r="L23" i="68"/>
  <c r="K23" i="68"/>
  <c r="S22" i="68"/>
  <c r="R22" i="68"/>
  <c r="Q22" i="68"/>
  <c r="O22" i="68"/>
  <c r="N22" i="68"/>
  <c r="M22" i="68"/>
  <c r="L22" i="68"/>
  <c r="K22" i="68"/>
  <c r="T22" i="68" s="1"/>
  <c r="S21" i="68"/>
  <c r="R21" i="68"/>
  <c r="Q21" i="68"/>
  <c r="P21" i="68"/>
  <c r="N21" i="68"/>
  <c r="M21" i="68"/>
  <c r="L21" i="68"/>
  <c r="K21" i="68"/>
  <c r="S20" i="68"/>
  <c r="R20" i="68"/>
  <c r="Q20" i="68"/>
  <c r="P20" i="68"/>
  <c r="N20" i="68"/>
  <c r="M20" i="68"/>
  <c r="L20" i="68"/>
  <c r="K20" i="68"/>
  <c r="S19" i="68"/>
  <c r="R19" i="68"/>
  <c r="Q19" i="68"/>
  <c r="P19" i="68"/>
  <c r="N19" i="68"/>
  <c r="M19" i="68"/>
  <c r="L19" i="68"/>
  <c r="K19" i="68"/>
  <c r="T19" i="68" s="1"/>
  <c r="S18" i="68"/>
  <c r="R18" i="68"/>
  <c r="Q18" i="68"/>
  <c r="P18" i="68"/>
  <c r="O18" i="68"/>
  <c r="M18" i="68"/>
  <c r="L18" i="68"/>
  <c r="K18" i="68"/>
  <c r="S17" i="68"/>
  <c r="R17" i="68"/>
  <c r="Q17" i="68"/>
  <c r="P17" i="68"/>
  <c r="O17" i="68"/>
  <c r="M17" i="68"/>
  <c r="L17" i="68"/>
  <c r="K17" i="68"/>
  <c r="S16" i="68"/>
  <c r="R16" i="68"/>
  <c r="Q16" i="68"/>
  <c r="P16" i="68"/>
  <c r="O16" i="68"/>
  <c r="M16" i="68"/>
  <c r="L16" i="68"/>
  <c r="K16" i="68"/>
  <c r="T16" i="68" s="1"/>
  <c r="S15" i="68"/>
  <c r="R15" i="68"/>
  <c r="Q15" i="68"/>
  <c r="P15" i="68"/>
  <c r="O15" i="68"/>
  <c r="N15" i="68"/>
  <c r="L15" i="68"/>
  <c r="K15" i="68"/>
  <c r="S14" i="68"/>
  <c r="R14" i="68"/>
  <c r="Q14" i="68"/>
  <c r="P14" i="68"/>
  <c r="O14" i="68"/>
  <c r="N14" i="68"/>
  <c r="L14" i="68"/>
  <c r="K14" i="68"/>
  <c r="S13" i="68"/>
  <c r="R13" i="68"/>
  <c r="Q13" i="68"/>
  <c r="P13" i="68"/>
  <c r="O13" i="68"/>
  <c r="N13" i="68"/>
  <c r="L13" i="68"/>
  <c r="K13" i="68"/>
  <c r="T13" i="68" s="1"/>
  <c r="S12" i="68"/>
  <c r="R12" i="68"/>
  <c r="Q12" i="68"/>
  <c r="P12" i="68"/>
  <c r="O12" i="68"/>
  <c r="N12" i="68"/>
  <c r="M12" i="68"/>
  <c r="K12" i="68"/>
  <c r="S11" i="68"/>
  <c r="R11" i="68"/>
  <c r="Q11" i="68"/>
  <c r="P11" i="68"/>
  <c r="O11" i="68"/>
  <c r="N11" i="68"/>
  <c r="M11" i="68"/>
  <c r="K11" i="68"/>
  <c r="S10" i="68"/>
  <c r="R10" i="68"/>
  <c r="Q10" i="68"/>
  <c r="P10" i="68"/>
  <c r="O10" i="68"/>
  <c r="N10" i="68"/>
  <c r="M10" i="68"/>
  <c r="K10" i="68"/>
  <c r="T10" i="68" s="1"/>
  <c r="S9" i="68"/>
  <c r="R9" i="68"/>
  <c r="Q9" i="68"/>
  <c r="P9" i="68"/>
  <c r="O9" i="68"/>
  <c r="N9" i="68"/>
  <c r="M9" i="68"/>
  <c r="L9" i="68"/>
  <c r="S8" i="68"/>
  <c r="R8" i="68"/>
  <c r="Q8" i="68"/>
  <c r="P8" i="68"/>
  <c r="O8" i="68"/>
  <c r="N8" i="68"/>
  <c r="M8" i="68"/>
  <c r="L8" i="68"/>
  <c r="S7" i="68"/>
  <c r="R7" i="68"/>
  <c r="Q7" i="68"/>
  <c r="P7" i="68"/>
  <c r="O7" i="68"/>
  <c r="N7" i="68"/>
  <c r="M7" i="68"/>
  <c r="L7" i="68"/>
  <c r="T7" i="68" s="1"/>
  <c r="E5" i="68"/>
  <c r="C5" i="68"/>
  <c r="L1" i="68"/>
  <c r="S71" i="67"/>
  <c r="L71" i="67"/>
  <c r="K71" i="67"/>
  <c r="J71" i="67"/>
  <c r="S70" i="67"/>
  <c r="L70" i="67"/>
  <c r="K70" i="67"/>
  <c r="J70" i="67"/>
  <c r="S69" i="67"/>
  <c r="L69" i="67"/>
  <c r="K69" i="67"/>
  <c r="J69" i="67"/>
  <c r="S68" i="67"/>
  <c r="L68" i="67"/>
  <c r="K68" i="67"/>
  <c r="J68" i="67"/>
  <c r="S67" i="67"/>
  <c r="L67" i="67"/>
  <c r="K67" i="67"/>
  <c r="J67" i="67"/>
  <c r="S66" i="67"/>
  <c r="L66" i="67"/>
  <c r="K66" i="67"/>
  <c r="J66" i="67"/>
  <c r="S65" i="67"/>
  <c r="L65" i="67"/>
  <c r="K65" i="67"/>
  <c r="J65" i="67"/>
  <c r="S64" i="67"/>
  <c r="L64" i="67"/>
  <c r="K64" i="67"/>
  <c r="J64" i="67"/>
  <c r="S63" i="67"/>
  <c r="L63" i="67"/>
  <c r="K63" i="67"/>
  <c r="J63" i="67"/>
  <c r="S62" i="67"/>
  <c r="L62" i="67"/>
  <c r="K62" i="67"/>
  <c r="J62" i="67"/>
  <c r="S61" i="67"/>
  <c r="L61" i="67"/>
  <c r="K61" i="67"/>
  <c r="J61" i="67"/>
  <c r="S60" i="67"/>
  <c r="L60" i="67"/>
  <c r="K60" i="67"/>
  <c r="J60" i="67"/>
  <c r="S59" i="67"/>
  <c r="L59" i="67"/>
  <c r="K59" i="67"/>
  <c r="J59" i="67"/>
  <c r="S58" i="67"/>
  <c r="L58" i="67"/>
  <c r="K58" i="67"/>
  <c r="J58" i="67"/>
  <c r="S57" i="67"/>
  <c r="L57" i="67"/>
  <c r="K57" i="67"/>
  <c r="J57" i="67"/>
  <c r="S56" i="67"/>
  <c r="L56" i="67"/>
  <c r="K56" i="67"/>
  <c r="J56" i="67"/>
  <c r="S55" i="67"/>
  <c r="L55" i="67"/>
  <c r="K55" i="67"/>
  <c r="J55" i="67"/>
  <c r="S54" i="67"/>
  <c r="L54" i="67"/>
  <c r="K54" i="67"/>
  <c r="J54" i="67"/>
  <c r="S53" i="67"/>
  <c r="L53" i="67"/>
  <c r="K53" i="67"/>
  <c r="J53" i="67"/>
  <c r="S52" i="67"/>
  <c r="L52" i="67"/>
  <c r="K52" i="67"/>
  <c r="J52" i="67"/>
  <c r="S51" i="67"/>
  <c r="L51" i="67"/>
  <c r="K51" i="67"/>
  <c r="J51" i="67"/>
  <c r="S50" i="67"/>
  <c r="L50" i="67"/>
  <c r="K50" i="67"/>
  <c r="J50" i="67"/>
  <c r="S49" i="67"/>
  <c r="L49" i="67"/>
  <c r="K49" i="67"/>
  <c r="J49" i="67"/>
  <c r="S48" i="67"/>
  <c r="L48" i="67"/>
  <c r="K48" i="67"/>
  <c r="J48" i="67"/>
  <c r="S47" i="67"/>
  <c r="L47" i="67"/>
  <c r="K47" i="67"/>
  <c r="J47" i="67"/>
  <c r="S46" i="67"/>
  <c r="L46" i="67"/>
  <c r="K46" i="67"/>
  <c r="J46" i="67"/>
  <c r="S45" i="67"/>
  <c r="L45" i="67"/>
  <c r="K45" i="67"/>
  <c r="J45" i="67"/>
  <c r="S44" i="67"/>
  <c r="L44" i="67"/>
  <c r="K44" i="67"/>
  <c r="J44" i="67"/>
  <c r="S43" i="67"/>
  <c r="L43" i="67"/>
  <c r="K43" i="67"/>
  <c r="J43" i="67"/>
  <c r="S42" i="67"/>
  <c r="L42" i="67"/>
  <c r="K42" i="67"/>
  <c r="J42" i="67"/>
  <c r="S41" i="67"/>
  <c r="L41" i="67"/>
  <c r="K41" i="67"/>
  <c r="J41" i="67"/>
  <c r="S40" i="67"/>
  <c r="L40" i="67"/>
  <c r="K40" i="67"/>
  <c r="J40" i="67"/>
  <c r="S39" i="67"/>
  <c r="L39" i="67"/>
  <c r="K39" i="67"/>
  <c r="J39" i="67"/>
  <c r="S38" i="67"/>
  <c r="L38" i="67"/>
  <c r="K38" i="67"/>
  <c r="J38" i="67"/>
  <c r="S37" i="67"/>
  <c r="L37" i="67"/>
  <c r="K37" i="67"/>
  <c r="J37" i="67"/>
  <c r="S36" i="67"/>
  <c r="L36" i="67"/>
  <c r="E5" i="67" s="1"/>
  <c r="K36" i="67"/>
  <c r="J36" i="67"/>
  <c r="R33" i="67"/>
  <c r="Q33" i="67"/>
  <c r="P33" i="67"/>
  <c r="O33" i="67"/>
  <c r="N33" i="67"/>
  <c r="M33" i="67"/>
  <c r="L33" i="67"/>
  <c r="K33" i="67"/>
  <c r="R32" i="67"/>
  <c r="Q32" i="67"/>
  <c r="P32" i="67"/>
  <c r="O32" i="67"/>
  <c r="N32" i="67"/>
  <c r="M32" i="67"/>
  <c r="L32" i="67"/>
  <c r="K32" i="67"/>
  <c r="R31" i="67"/>
  <c r="Q31" i="67"/>
  <c r="P31" i="67"/>
  <c r="O31" i="67"/>
  <c r="N31" i="67"/>
  <c r="M31" i="67"/>
  <c r="L31" i="67"/>
  <c r="K31" i="67"/>
  <c r="T31" i="67" s="1"/>
  <c r="S30" i="67"/>
  <c r="Q30" i="67"/>
  <c r="P30" i="67"/>
  <c r="O30" i="67"/>
  <c r="N30" i="67"/>
  <c r="M30" i="67"/>
  <c r="L30" i="67"/>
  <c r="K30" i="67"/>
  <c r="S29" i="67"/>
  <c r="Q29" i="67"/>
  <c r="P29" i="67"/>
  <c r="O29" i="67"/>
  <c r="N29" i="67"/>
  <c r="M29" i="67"/>
  <c r="L29" i="67"/>
  <c r="K29" i="67"/>
  <c r="S28" i="67"/>
  <c r="Q28" i="67"/>
  <c r="P28" i="67"/>
  <c r="O28" i="67"/>
  <c r="N28" i="67"/>
  <c r="M28" i="67"/>
  <c r="L28" i="67"/>
  <c r="K28" i="67"/>
  <c r="T28" i="67" s="1"/>
  <c r="S27" i="67"/>
  <c r="R27" i="67"/>
  <c r="P27" i="67"/>
  <c r="O27" i="67"/>
  <c r="N27" i="67"/>
  <c r="M27" i="67"/>
  <c r="L27" i="67"/>
  <c r="K27" i="67"/>
  <c r="S26" i="67"/>
  <c r="R26" i="67"/>
  <c r="P26" i="67"/>
  <c r="O26" i="67"/>
  <c r="N26" i="67"/>
  <c r="M26" i="67"/>
  <c r="L26" i="67"/>
  <c r="K26" i="67"/>
  <c r="S25" i="67"/>
  <c r="R25" i="67"/>
  <c r="P25" i="67"/>
  <c r="O25" i="67"/>
  <c r="N25" i="67"/>
  <c r="M25" i="67"/>
  <c r="L25" i="67"/>
  <c r="K25" i="67"/>
  <c r="T25" i="67" s="1"/>
  <c r="S24" i="67"/>
  <c r="R24" i="67"/>
  <c r="Q24" i="67"/>
  <c r="O24" i="67"/>
  <c r="N24" i="67"/>
  <c r="M24" i="67"/>
  <c r="L24" i="67"/>
  <c r="K24" i="67"/>
  <c r="S23" i="67"/>
  <c r="R23" i="67"/>
  <c r="Q23" i="67"/>
  <c r="O23" i="67"/>
  <c r="N23" i="67"/>
  <c r="M23" i="67"/>
  <c r="L23" i="67"/>
  <c r="K23" i="67"/>
  <c r="S22" i="67"/>
  <c r="R22" i="67"/>
  <c r="Q22" i="67"/>
  <c r="O22" i="67"/>
  <c r="N22" i="67"/>
  <c r="M22" i="67"/>
  <c r="L22" i="67"/>
  <c r="K22" i="67"/>
  <c r="T22" i="67" s="1"/>
  <c r="S21" i="67"/>
  <c r="R21" i="67"/>
  <c r="Q21" i="67"/>
  <c r="P21" i="67"/>
  <c r="N21" i="67"/>
  <c r="M21" i="67"/>
  <c r="L21" i="67"/>
  <c r="K21" i="67"/>
  <c r="S20" i="67"/>
  <c r="R20" i="67"/>
  <c r="Q20" i="67"/>
  <c r="P20" i="67"/>
  <c r="N20" i="67"/>
  <c r="M20" i="67"/>
  <c r="L20" i="67"/>
  <c r="K20" i="67"/>
  <c r="S19" i="67"/>
  <c r="R19" i="67"/>
  <c r="Q19" i="67"/>
  <c r="P19" i="67"/>
  <c r="N19" i="67"/>
  <c r="M19" i="67"/>
  <c r="L19" i="67"/>
  <c r="K19" i="67"/>
  <c r="T19" i="67" s="1"/>
  <c r="S18" i="67"/>
  <c r="R18" i="67"/>
  <c r="Q18" i="67"/>
  <c r="P18" i="67"/>
  <c r="O18" i="67"/>
  <c r="M18" i="67"/>
  <c r="L18" i="67"/>
  <c r="K18" i="67"/>
  <c r="S17" i="67"/>
  <c r="R17" i="67"/>
  <c r="Q17" i="67"/>
  <c r="P17" i="67"/>
  <c r="O17" i="67"/>
  <c r="M17" i="67"/>
  <c r="L17" i="67"/>
  <c r="K17" i="67"/>
  <c r="S16" i="67"/>
  <c r="R16" i="67"/>
  <c r="Q16" i="67"/>
  <c r="P16" i="67"/>
  <c r="O16" i="67"/>
  <c r="M16" i="67"/>
  <c r="L16" i="67"/>
  <c r="K16" i="67"/>
  <c r="T16" i="67" s="1"/>
  <c r="S15" i="67"/>
  <c r="R15" i="67"/>
  <c r="Q15" i="67"/>
  <c r="P15" i="67"/>
  <c r="O15" i="67"/>
  <c r="N15" i="67"/>
  <c r="L15" i="67"/>
  <c r="K15" i="67"/>
  <c r="S14" i="67"/>
  <c r="R14" i="67"/>
  <c r="Q14" i="67"/>
  <c r="P14" i="67"/>
  <c r="O14" i="67"/>
  <c r="N14" i="67"/>
  <c r="L14" i="67"/>
  <c r="K14" i="67"/>
  <c r="S13" i="67"/>
  <c r="R13" i="67"/>
  <c r="Q13" i="67"/>
  <c r="P13" i="67"/>
  <c r="O13" i="67"/>
  <c r="N13" i="67"/>
  <c r="L13" i="67"/>
  <c r="K13" i="67"/>
  <c r="T13" i="67" s="1"/>
  <c r="S12" i="67"/>
  <c r="R12" i="67"/>
  <c r="Q12" i="67"/>
  <c r="P12" i="67"/>
  <c r="O12" i="67"/>
  <c r="N12" i="67"/>
  <c r="M12" i="67"/>
  <c r="K12" i="67"/>
  <c r="S11" i="67"/>
  <c r="R11" i="67"/>
  <c r="Q11" i="67"/>
  <c r="P11" i="67"/>
  <c r="O11" i="67"/>
  <c r="N11" i="67"/>
  <c r="M11" i="67"/>
  <c r="K11" i="67"/>
  <c r="S10" i="67"/>
  <c r="R10" i="67"/>
  <c r="Q10" i="67"/>
  <c r="P10" i="67"/>
  <c r="O10" i="67"/>
  <c r="N10" i="67"/>
  <c r="M10" i="67"/>
  <c r="K10" i="67"/>
  <c r="T10" i="67" s="1"/>
  <c r="S9" i="67"/>
  <c r="R9" i="67"/>
  <c r="Q9" i="67"/>
  <c r="P9" i="67"/>
  <c r="O9" i="67"/>
  <c r="N9" i="67"/>
  <c r="M9" i="67"/>
  <c r="L9" i="67"/>
  <c r="S8" i="67"/>
  <c r="R8" i="67"/>
  <c r="Q8" i="67"/>
  <c r="P8" i="67"/>
  <c r="O8" i="67"/>
  <c r="N8" i="67"/>
  <c r="M8" i="67"/>
  <c r="L8" i="67"/>
  <c r="S7" i="67"/>
  <c r="R7" i="67"/>
  <c r="Q7" i="67"/>
  <c r="P7" i="67"/>
  <c r="O7" i="67"/>
  <c r="N7" i="67"/>
  <c r="M7" i="67"/>
  <c r="L7" i="67"/>
  <c r="T7" i="67" s="1"/>
  <c r="C5" i="67"/>
  <c r="L1" i="67"/>
  <c r="S60" i="66"/>
  <c r="L60" i="66"/>
  <c r="K60" i="66"/>
  <c r="J60" i="66"/>
  <c r="S59" i="66"/>
  <c r="L59" i="66"/>
  <c r="K59" i="66"/>
  <c r="J59" i="66"/>
  <c r="S58" i="66"/>
  <c r="L58" i="66"/>
  <c r="K58" i="66"/>
  <c r="J58" i="66"/>
  <c r="S57" i="66"/>
  <c r="L57" i="66"/>
  <c r="K57" i="66"/>
  <c r="J57" i="66"/>
  <c r="S56" i="66"/>
  <c r="L56" i="66"/>
  <c r="K56" i="66"/>
  <c r="J56" i="66"/>
  <c r="S55" i="66"/>
  <c r="L55" i="66"/>
  <c r="K55" i="66"/>
  <c r="J55" i="66"/>
  <c r="S54" i="66"/>
  <c r="L54" i="66"/>
  <c r="K54" i="66"/>
  <c r="J54" i="66"/>
  <c r="S53" i="66"/>
  <c r="L53" i="66"/>
  <c r="K53" i="66"/>
  <c r="J53" i="66"/>
  <c r="S52" i="66"/>
  <c r="L52" i="66"/>
  <c r="K52" i="66"/>
  <c r="J52" i="66"/>
  <c r="S51" i="66"/>
  <c r="L51" i="66"/>
  <c r="K51" i="66"/>
  <c r="J51" i="66"/>
  <c r="S50" i="66"/>
  <c r="L50" i="66"/>
  <c r="K50" i="66"/>
  <c r="J50" i="66"/>
  <c r="S49" i="66"/>
  <c r="L49" i="66"/>
  <c r="K49" i="66"/>
  <c r="J49" i="66"/>
  <c r="S48" i="66"/>
  <c r="L48" i="66"/>
  <c r="K48" i="66"/>
  <c r="J48" i="66"/>
  <c r="S47" i="66"/>
  <c r="L47" i="66"/>
  <c r="K47" i="66"/>
  <c r="J47" i="66"/>
  <c r="S46" i="66"/>
  <c r="L46" i="66"/>
  <c r="K46" i="66"/>
  <c r="J46" i="66"/>
  <c r="S45" i="66"/>
  <c r="L45" i="66"/>
  <c r="K45" i="66"/>
  <c r="J45" i="66"/>
  <c r="S44" i="66"/>
  <c r="L44" i="66"/>
  <c r="K44" i="66"/>
  <c r="J44" i="66"/>
  <c r="S43" i="66"/>
  <c r="L43" i="66"/>
  <c r="K43" i="66"/>
  <c r="J43" i="66"/>
  <c r="S42" i="66"/>
  <c r="L42" i="66"/>
  <c r="K42" i="66"/>
  <c r="J42" i="66"/>
  <c r="S41" i="66"/>
  <c r="L41" i="66"/>
  <c r="K41" i="66"/>
  <c r="J41" i="66"/>
  <c r="S40" i="66"/>
  <c r="L40" i="66"/>
  <c r="K40" i="66"/>
  <c r="J40" i="66"/>
  <c r="S39" i="66"/>
  <c r="L39" i="66"/>
  <c r="K39" i="66"/>
  <c r="J39" i="66"/>
  <c r="S38" i="66"/>
  <c r="L38" i="66"/>
  <c r="K38" i="66"/>
  <c r="J38" i="66"/>
  <c r="S37" i="66"/>
  <c r="L37" i="66"/>
  <c r="K37" i="66"/>
  <c r="J37" i="66"/>
  <c r="S36" i="66"/>
  <c r="L36" i="66"/>
  <c r="K36" i="66"/>
  <c r="J36" i="66"/>
  <c r="S35" i="66"/>
  <c r="L35" i="66"/>
  <c r="K35" i="66"/>
  <c r="J35" i="66"/>
  <c r="S34" i="66"/>
  <c r="L34" i="66"/>
  <c r="K34" i="66"/>
  <c r="J34" i="66"/>
  <c r="S33" i="66"/>
  <c r="L33" i="66"/>
  <c r="E5" i="66" s="1"/>
  <c r="K33" i="66"/>
  <c r="J33" i="66"/>
  <c r="Q30" i="66"/>
  <c r="P30" i="66"/>
  <c r="O30" i="66"/>
  <c r="N30" i="66"/>
  <c r="M30" i="66"/>
  <c r="L30" i="66"/>
  <c r="K30" i="66"/>
  <c r="Q29" i="66"/>
  <c r="P29" i="66"/>
  <c r="O29" i="66"/>
  <c r="N29" i="66"/>
  <c r="M29" i="66"/>
  <c r="L29" i="66"/>
  <c r="K29" i="66"/>
  <c r="S28" i="66"/>
  <c r="Q28" i="66"/>
  <c r="P28" i="66"/>
  <c r="O28" i="66"/>
  <c r="N28" i="66"/>
  <c r="M28" i="66"/>
  <c r="L28" i="66"/>
  <c r="K28" i="66"/>
  <c r="R27" i="66"/>
  <c r="P27" i="66"/>
  <c r="O27" i="66"/>
  <c r="N27" i="66"/>
  <c r="M27" i="66"/>
  <c r="L27" i="66"/>
  <c r="K27" i="66"/>
  <c r="R26" i="66"/>
  <c r="P26" i="66"/>
  <c r="O26" i="66"/>
  <c r="N26" i="66"/>
  <c r="M26" i="66"/>
  <c r="L26" i="66"/>
  <c r="K26" i="66"/>
  <c r="S25" i="66"/>
  <c r="R25" i="66"/>
  <c r="P25" i="66"/>
  <c r="O25" i="66"/>
  <c r="N25" i="66"/>
  <c r="M25" i="66"/>
  <c r="L25" i="66"/>
  <c r="K25" i="66"/>
  <c r="R24" i="66"/>
  <c r="Q24" i="66"/>
  <c r="O24" i="66"/>
  <c r="N24" i="66"/>
  <c r="M24" i="66"/>
  <c r="L24" i="66"/>
  <c r="K24" i="66"/>
  <c r="R23" i="66"/>
  <c r="Q23" i="66"/>
  <c r="O23" i="66"/>
  <c r="N23" i="66"/>
  <c r="M23" i="66"/>
  <c r="L23" i="66"/>
  <c r="K23" i="66"/>
  <c r="S22" i="66"/>
  <c r="R22" i="66"/>
  <c r="Q22" i="66"/>
  <c r="O22" i="66"/>
  <c r="N22" i="66"/>
  <c r="M22" i="66"/>
  <c r="L22" i="66"/>
  <c r="K22" i="66"/>
  <c r="R21" i="66"/>
  <c r="Q21" i="66"/>
  <c r="P21" i="66"/>
  <c r="N21" i="66"/>
  <c r="M21" i="66"/>
  <c r="L21" i="66"/>
  <c r="K21" i="66"/>
  <c r="R20" i="66"/>
  <c r="Q20" i="66"/>
  <c r="P20" i="66"/>
  <c r="N20" i="66"/>
  <c r="M20" i="66"/>
  <c r="L20" i="66"/>
  <c r="K20" i="66"/>
  <c r="S19" i="66"/>
  <c r="R19" i="66"/>
  <c r="Q19" i="66"/>
  <c r="P19" i="66"/>
  <c r="N19" i="66"/>
  <c r="M19" i="66"/>
  <c r="L19" i="66"/>
  <c r="K19" i="66"/>
  <c r="R18" i="66"/>
  <c r="Q18" i="66"/>
  <c r="P18" i="66"/>
  <c r="O18" i="66"/>
  <c r="M18" i="66"/>
  <c r="L18" i="66"/>
  <c r="K18" i="66"/>
  <c r="R17" i="66"/>
  <c r="Q17" i="66"/>
  <c r="P17" i="66"/>
  <c r="O17" i="66"/>
  <c r="M17" i="66"/>
  <c r="L17" i="66"/>
  <c r="K17" i="66"/>
  <c r="S16" i="66"/>
  <c r="R16" i="66"/>
  <c r="Q16" i="66"/>
  <c r="P16" i="66"/>
  <c r="O16" i="66"/>
  <c r="M16" i="66"/>
  <c r="L16" i="66"/>
  <c r="K16" i="66"/>
  <c r="R15" i="66"/>
  <c r="Q15" i="66"/>
  <c r="P15" i="66"/>
  <c r="O15" i="66"/>
  <c r="N15" i="66"/>
  <c r="L15" i="66"/>
  <c r="K15" i="66"/>
  <c r="R14" i="66"/>
  <c r="Q14" i="66"/>
  <c r="P14" i="66"/>
  <c r="O14" i="66"/>
  <c r="N14" i="66"/>
  <c r="L14" i="66"/>
  <c r="K14" i="66"/>
  <c r="S13" i="66"/>
  <c r="R13" i="66"/>
  <c r="Q13" i="66"/>
  <c r="P13" i="66"/>
  <c r="O13" i="66"/>
  <c r="N13" i="66"/>
  <c r="L13" i="66"/>
  <c r="K13" i="66"/>
  <c r="R12" i="66"/>
  <c r="Q12" i="66"/>
  <c r="P12" i="66"/>
  <c r="O12" i="66"/>
  <c r="N12" i="66"/>
  <c r="M12" i="66"/>
  <c r="K12" i="66"/>
  <c r="R11" i="66"/>
  <c r="Q11" i="66"/>
  <c r="P11" i="66"/>
  <c r="O11" i="66"/>
  <c r="N11" i="66"/>
  <c r="M11" i="66"/>
  <c r="K11" i="66"/>
  <c r="S10" i="66"/>
  <c r="R10" i="66"/>
  <c r="Q10" i="66"/>
  <c r="P10" i="66"/>
  <c r="O10" i="66"/>
  <c r="N10" i="66"/>
  <c r="M10" i="66"/>
  <c r="K10" i="66"/>
  <c r="R9" i="66"/>
  <c r="Q9" i="66"/>
  <c r="P9" i="66"/>
  <c r="O9" i="66"/>
  <c r="N9" i="66"/>
  <c r="M9" i="66"/>
  <c r="L9" i="66"/>
  <c r="R8" i="66"/>
  <c r="Q8" i="66"/>
  <c r="P8" i="66"/>
  <c r="O8" i="66"/>
  <c r="N8" i="66"/>
  <c r="M8" i="66"/>
  <c r="L8" i="66"/>
  <c r="S7" i="66"/>
  <c r="R7" i="66"/>
  <c r="Q7" i="66"/>
  <c r="P7" i="66"/>
  <c r="O7" i="66"/>
  <c r="N7" i="66"/>
  <c r="M7" i="66"/>
  <c r="L7" i="66"/>
  <c r="C5" i="66"/>
  <c r="L1" i="66"/>
  <c r="S60" i="65"/>
  <c r="L60" i="65"/>
  <c r="K60" i="65"/>
  <c r="J60" i="65"/>
  <c r="S59" i="65"/>
  <c r="L59" i="65"/>
  <c r="K59" i="65"/>
  <c r="J59" i="65"/>
  <c r="S58" i="65"/>
  <c r="L58" i="65"/>
  <c r="K58" i="65"/>
  <c r="J58" i="65"/>
  <c r="S57" i="65"/>
  <c r="L57" i="65"/>
  <c r="K57" i="65"/>
  <c r="J57" i="65"/>
  <c r="S56" i="65"/>
  <c r="L56" i="65"/>
  <c r="K56" i="65"/>
  <c r="J56" i="65"/>
  <c r="S55" i="65"/>
  <c r="L55" i="65"/>
  <c r="K55" i="65"/>
  <c r="J55" i="65"/>
  <c r="S54" i="65"/>
  <c r="L54" i="65"/>
  <c r="K54" i="65"/>
  <c r="J54" i="65"/>
  <c r="S53" i="65"/>
  <c r="L53" i="65"/>
  <c r="K53" i="65"/>
  <c r="J53" i="65"/>
  <c r="S52" i="65"/>
  <c r="L52" i="65"/>
  <c r="K52" i="65"/>
  <c r="J52" i="65"/>
  <c r="S51" i="65"/>
  <c r="L51" i="65"/>
  <c r="K51" i="65"/>
  <c r="J51" i="65"/>
  <c r="S50" i="65"/>
  <c r="L50" i="65"/>
  <c r="K50" i="65"/>
  <c r="J50" i="65"/>
  <c r="S49" i="65"/>
  <c r="L49" i="65"/>
  <c r="K49" i="65"/>
  <c r="J49" i="65"/>
  <c r="S48" i="65"/>
  <c r="L48" i="65"/>
  <c r="K48" i="65"/>
  <c r="J48" i="65"/>
  <c r="S47" i="65"/>
  <c r="L47" i="65"/>
  <c r="K47" i="65"/>
  <c r="J47" i="65"/>
  <c r="S46" i="65"/>
  <c r="L46" i="65"/>
  <c r="K46" i="65"/>
  <c r="J46" i="65"/>
  <c r="S45" i="65"/>
  <c r="L45" i="65"/>
  <c r="K45" i="65"/>
  <c r="J45" i="65"/>
  <c r="S44" i="65"/>
  <c r="L44" i="65"/>
  <c r="K44" i="65"/>
  <c r="J44" i="65"/>
  <c r="S43" i="65"/>
  <c r="L43" i="65"/>
  <c r="K43" i="65"/>
  <c r="J43" i="65"/>
  <c r="S42" i="65"/>
  <c r="L42" i="65"/>
  <c r="K42" i="65"/>
  <c r="J42" i="65"/>
  <c r="S41" i="65"/>
  <c r="L41" i="65"/>
  <c r="K41" i="65"/>
  <c r="J41" i="65"/>
  <c r="S40" i="65"/>
  <c r="L40" i="65"/>
  <c r="K40" i="65"/>
  <c r="J40" i="65"/>
  <c r="S39" i="65"/>
  <c r="L39" i="65"/>
  <c r="K39" i="65"/>
  <c r="J39" i="65"/>
  <c r="S38" i="65"/>
  <c r="L38" i="65"/>
  <c r="K38" i="65"/>
  <c r="J38" i="65"/>
  <c r="S37" i="65"/>
  <c r="L37" i="65"/>
  <c r="K37" i="65"/>
  <c r="J37" i="65"/>
  <c r="S36" i="65"/>
  <c r="L36" i="65"/>
  <c r="K36" i="65"/>
  <c r="J36" i="65"/>
  <c r="S35" i="65"/>
  <c r="L35" i="65"/>
  <c r="K35" i="65"/>
  <c r="J35" i="65"/>
  <c r="S34" i="65"/>
  <c r="L34" i="65"/>
  <c r="K34" i="65"/>
  <c r="J34" i="65"/>
  <c r="S33" i="65"/>
  <c r="L33" i="65"/>
  <c r="K33" i="65"/>
  <c r="J33" i="65"/>
  <c r="Q30" i="65"/>
  <c r="P30" i="65"/>
  <c r="O30" i="65"/>
  <c r="N30" i="65"/>
  <c r="M30" i="65"/>
  <c r="L30" i="65"/>
  <c r="K30" i="65"/>
  <c r="Q29" i="65"/>
  <c r="P29" i="65"/>
  <c r="O29" i="65"/>
  <c r="N29" i="65"/>
  <c r="M29" i="65"/>
  <c r="L29" i="65"/>
  <c r="K29" i="65"/>
  <c r="S28" i="65"/>
  <c r="Q28" i="65"/>
  <c r="P28" i="65"/>
  <c r="O28" i="65"/>
  <c r="N28" i="65"/>
  <c r="M28" i="65"/>
  <c r="L28" i="65"/>
  <c r="K28" i="65"/>
  <c r="R27" i="65"/>
  <c r="P27" i="65"/>
  <c r="O27" i="65"/>
  <c r="N27" i="65"/>
  <c r="M27" i="65"/>
  <c r="L27" i="65"/>
  <c r="K27" i="65"/>
  <c r="R26" i="65"/>
  <c r="P26" i="65"/>
  <c r="O26" i="65"/>
  <c r="N26" i="65"/>
  <c r="M26" i="65"/>
  <c r="L26" i="65"/>
  <c r="K26" i="65"/>
  <c r="S25" i="65"/>
  <c r="R25" i="65"/>
  <c r="P25" i="65"/>
  <c r="O25" i="65"/>
  <c r="N25" i="65"/>
  <c r="M25" i="65"/>
  <c r="L25" i="65"/>
  <c r="K25" i="65"/>
  <c r="R24" i="65"/>
  <c r="Q24" i="65"/>
  <c r="O24" i="65"/>
  <c r="N24" i="65"/>
  <c r="M24" i="65"/>
  <c r="L24" i="65"/>
  <c r="K24" i="65"/>
  <c r="R23" i="65"/>
  <c r="Q23" i="65"/>
  <c r="O23" i="65"/>
  <c r="N23" i="65"/>
  <c r="M23" i="65"/>
  <c r="L23" i="65"/>
  <c r="K23" i="65"/>
  <c r="S22" i="65"/>
  <c r="R22" i="65"/>
  <c r="Q22" i="65"/>
  <c r="O22" i="65"/>
  <c r="N22" i="65"/>
  <c r="M22" i="65"/>
  <c r="L22" i="65"/>
  <c r="K22" i="65"/>
  <c r="R21" i="65"/>
  <c r="Q21" i="65"/>
  <c r="P21" i="65"/>
  <c r="N21" i="65"/>
  <c r="M21" i="65"/>
  <c r="L21" i="65"/>
  <c r="K21" i="65"/>
  <c r="R20" i="65"/>
  <c r="Q20" i="65"/>
  <c r="P20" i="65"/>
  <c r="N20" i="65"/>
  <c r="M20" i="65"/>
  <c r="L20" i="65"/>
  <c r="K20" i="65"/>
  <c r="S19" i="65"/>
  <c r="R19" i="65"/>
  <c r="Q19" i="65"/>
  <c r="P19" i="65"/>
  <c r="N19" i="65"/>
  <c r="M19" i="65"/>
  <c r="L19" i="65"/>
  <c r="K19" i="65"/>
  <c r="R18" i="65"/>
  <c r="Q18" i="65"/>
  <c r="P18" i="65"/>
  <c r="O18" i="65"/>
  <c r="M18" i="65"/>
  <c r="L18" i="65"/>
  <c r="K18" i="65"/>
  <c r="R17" i="65"/>
  <c r="Q17" i="65"/>
  <c r="P17" i="65"/>
  <c r="O17" i="65"/>
  <c r="M17" i="65"/>
  <c r="L17" i="65"/>
  <c r="K17" i="65"/>
  <c r="S16" i="65"/>
  <c r="R16" i="65"/>
  <c r="Q16" i="65"/>
  <c r="P16" i="65"/>
  <c r="O16" i="65"/>
  <c r="M16" i="65"/>
  <c r="L16" i="65"/>
  <c r="K16" i="65"/>
  <c r="R15" i="65"/>
  <c r="Q15" i="65"/>
  <c r="P15" i="65"/>
  <c r="O15" i="65"/>
  <c r="N15" i="65"/>
  <c r="L15" i="65"/>
  <c r="K15" i="65"/>
  <c r="R14" i="65"/>
  <c r="Q14" i="65"/>
  <c r="P14" i="65"/>
  <c r="O14" i="65"/>
  <c r="N14" i="65"/>
  <c r="L14" i="65"/>
  <c r="K14" i="65"/>
  <c r="S13" i="65"/>
  <c r="R13" i="65"/>
  <c r="Q13" i="65"/>
  <c r="P13" i="65"/>
  <c r="O13" i="65"/>
  <c r="N13" i="65"/>
  <c r="L13" i="65"/>
  <c r="K13" i="65"/>
  <c r="R12" i="65"/>
  <c r="Q12" i="65"/>
  <c r="P12" i="65"/>
  <c r="O12" i="65"/>
  <c r="N12" i="65"/>
  <c r="M12" i="65"/>
  <c r="K12" i="65"/>
  <c r="R11" i="65"/>
  <c r="Q11" i="65"/>
  <c r="P11" i="65"/>
  <c r="O11" i="65"/>
  <c r="N11" i="65"/>
  <c r="M11" i="65"/>
  <c r="K11" i="65"/>
  <c r="S10" i="65"/>
  <c r="R10" i="65"/>
  <c r="Q10" i="65"/>
  <c r="P10" i="65"/>
  <c r="O10" i="65"/>
  <c r="N10" i="65"/>
  <c r="M10" i="65"/>
  <c r="K10" i="65"/>
  <c r="R9" i="65"/>
  <c r="Q9" i="65"/>
  <c r="P9" i="65"/>
  <c r="O9" i="65"/>
  <c r="N9" i="65"/>
  <c r="M9" i="65"/>
  <c r="L9" i="65"/>
  <c r="R8" i="65"/>
  <c r="Q8" i="65"/>
  <c r="P8" i="65"/>
  <c r="O8" i="65"/>
  <c r="N8" i="65"/>
  <c r="M8" i="65"/>
  <c r="L8" i="65"/>
  <c r="S7" i="65"/>
  <c r="R7" i="65"/>
  <c r="Q7" i="65"/>
  <c r="P7" i="65"/>
  <c r="O7" i="65"/>
  <c r="N7" i="65"/>
  <c r="M7" i="65"/>
  <c r="L7" i="65"/>
  <c r="E5" i="65"/>
  <c r="C5" i="65"/>
  <c r="L1" i="65"/>
  <c r="S60" i="64"/>
  <c r="L60" i="64"/>
  <c r="K60" i="64"/>
  <c r="J60" i="64"/>
  <c r="S59" i="64"/>
  <c r="L59" i="64"/>
  <c r="K59" i="64"/>
  <c r="J59" i="64"/>
  <c r="S58" i="64"/>
  <c r="L58" i="64"/>
  <c r="K58" i="64"/>
  <c r="J58" i="64"/>
  <c r="S57" i="64"/>
  <c r="L57" i="64"/>
  <c r="K57" i="64"/>
  <c r="J57" i="64"/>
  <c r="S56" i="64"/>
  <c r="L56" i="64"/>
  <c r="K56" i="64"/>
  <c r="J56" i="64"/>
  <c r="S55" i="64"/>
  <c r="L55" i="64"/>
  <c r="K55" i="64"/>
  <c r="J55" i="64"/>
  <c r="S54" i="64"/>
  <c r="L54" i="64"/>
  <c r="K54" i="64"/>
  <c r="J54" i="64"/>
  <c r="S53" i="64"/>
  <c r="L53" i="64"/>
  <c r="K53" i="64"/>
  <c r="J53" i="64"/>
  <c r="S52" i="64"/>
  <c r="L52" i="64"/>
  <c r="K52" i="64"/>
  <c r="J52" i="64"/>
  <c r="S51" i="64"/>
  <c r="L51" i="64"/>
  <c r="K51" i="64"/>
  <c r="J51" i="64"/>
  <c r="S50" i="64"/>
  <c r="L50" i="64"/>
  <c r="K50" i="64"/>
  <c r="J50" i="64"/>
  <c r="S49" i="64"/>
  <c r="L49" i="64"/>
  <c r="K49" i="64"/>
  <c r="J49" i="64"/>
  <c r="S48" i="64"/>
  <c r="L48" i="64"/>
  <c r="K48" i="64"/>
  <c r="J48" i="64"/>
  <c r="S47" i="64"/>
  <c r="L47" i="64"/>
  <c r="K47" i="64"/>
  <c r="J47" i="64"/>
  <c r="S46" i="64"/>
  <c r="L46" i="64"/>
  <c r="K46" i="64"/>
  <c r="J46" i="64"/>
  <c r="S45" i="64"/>
  <c r="L45" i="64"/>
  <c r="K45" i="64"/>
  <c r="J45" i="64"/>
  <c r="S44" i="64"/>
  <c r="L44" i="64"/>
  <c r="K44" i="64"/>
  <c r="J44" i="64"/>
  <c r="S43" i="64"/>
  <c r="L43" i="64"/>
  <c r="K43" i="64"/>
  <c r="J43" i="64"/>
  <c r="S42" i="64"/>
  <c r="L42" i="64"/>
  <c r="K42" i="64"/>
  <c r="J42" i="64"/>
  <c r="S41" i="64"/>
  <c r="L41" i="64"/>
  <c r="K41" i="64"/>
  <c r="J41" i="64"/>
  <c r="S40" i="64"/>
  <c r="L40" i="64"/>
  <c r="K40" i="64"/>
  <c r="J40" i="64"/>
  <c r="S39" i="64"/>
  <c r="L39" i="64"/>
  <c r="K39" i="64"/>
  <c r="J39" i="64"/>
  <c r="S38" i="64"/>
  <c r="L38" i="64"/>
  <c r="K38" i="64"/>
  <c r="J38" i="64"/>
  <c r="S37" i="64"/>
  <c r="L37" i="64"/>
  <c r="K37" i="64"/>
  <c r="J37" i="64"/>
  <c r="S36" i="64"/>
  <c r="L36" i="64"/>
  <c r="K36" i="64"/>
  <c r="J36" i="64"/>
  <c r="S35" i="64"/>
  <c r="L35" i="64"/>
  <c r="K35" i="64"/>
  <c r="J35" i="64"/>
  <c r="S34" i="64"/>
  <c r="L34" i="64"/>
  <c r="K34" i="64"/>
  <c r="J34" i="64"/>
  <c r="S33" i="64"/>
  <c r="L33" i="64"/>
  <c r="E5" i="64" s="1"/>
  <c r="K33" i="64"/>
  <c r="J33" i="64"/>
  <c r="Q30" i="64"/>
  <c r="P30" i="64"/>
  <c r="O30" i="64"/>
  <c r="N30" i="64"/>
  <c r="M30" i="64"/>
  <c r="L30" i="64"/>
  <c r="K30" i="64"/>
  <c r="Q29" i="64"/>
  <c r="P29" i="64"/>
  <c r="O29" i="64"/>
  <c r="N29" i="64"/>
  <c r="M29" i="64"/>
  <c r="L29" i="64"/>
  <c r="K29" i="64"/>
  <c r="S28" i="64"/>
  <c r="Q28" i="64"/>
  <c r="P28" i="64"/>
  <c r="O28" i="64"/>
  <c r="N28" i="64"/>
  <c r="M28" i="64"/>
  <c r="L28" i="64"/>
  <c r="K28" i="64"/>
  <c r="R27" i="64"/>
  <c r="P27" i="64"/>
  <c r="O27" i="64"/>
  <c r="N27" i="64"/>
  <c r="M27" i="64"/>
  <c r="L27" i="64"/>
  <c r="K27" i="64"/>
  <c r="R26" i="64"/>
  <c r="P26" i="64"/>
  <c r="O26" i="64"/>
  <c r="N26" i="64"/>
  <c r="M26" i="64"/>
  <c r="L26" i="64"/>
  <c r="K26" i="64"/>
  <c r="S25" i="64"/>
  <c r="R25" i="64"/>
  <c r="P25" i="64"/>
  <c r="O25" i="64"/>
  <c r="N25" i="64"/>
  <c r="M25" i="64"/>
  <c r="L25" i="64"/>
  <c r="K25" i="64"/>
  <c r="R24" i="64"/>
  <c r="Q24" i="64"/>
  <c r="O24" i="64"/>
  <c r="N24" i="64"/>
  <c r="M24" i="64"/>
  <c r="L24" i="64"/>
  <c r="K24" i="64"/>
  <c r="R23" i="64"/>
  <c r="Q23" i="64"/>
  <c r="O23" i="64"/>
  <c r="N23" i="64"/>
  <c r="M23" i="64"/>
  <c r="L23" i="64"/>
  <c r="K23" i="64"/>
  <c r="S22" i="64"/>
  <c r="R22" i="64"/>
  <c r="Q22" i="64"/>
  <c r="O22" i="64"/>
  <c r="N22" i="64"/>
  <c r="M22" i="64"/>
  <c r="L22" i="64"/>
  <c r="K22" i="64"/>
  <c r="R21" i="64"/>
  <c r="Q21" i="64"/>
  <c r="P21" i="64"/>
  <c r="N21" i="64"/>
  <c r="M21" i="64"/>
  <c r="L21" i="64"/>
  <c r="K21" i="64"/>
  <c r="R20" i="64"/>
  <c r="Q20" i="64"/>
  <c r="P20" i="64"/>
  <c r="N20" i="64"/>
  <c r="M20" i="64"/>
  <c r="L20" i="64"/>
  <c r="K20" i="64"/>
  <c r="S19" i="64"/>
  <c r="R19" i="64"/>
  <c r="Q19" i="64"/>
  <c r="P19" i="64"/>
  <c r="N19" i="64"/>
  <c r="M19" i="64"/>
  <c r="L19" i="64"/>
  <c r="K19" i="64"/>
  <c r="R18" i="64"/>
  <c r="Q18" i="64"/>
  <c r="P18" i="64"/>
  <c r="O18" i="64"/>
  <c r="M18" i="64"/>
  <c r="L18" i="64"/>
  <c r="K18" i="64"/>
  <c r="R17" i="64"/>
  <c r="Q17" i="64"/>
  <c r="P17" i="64"/>
  <c r="O17" i="64"/>
  <c r="M17" i="64"/>
  <c r="L17" i="64"/>
  <c r="K17" i="64"/>
  <c r="S16" i="64"/>
  <c r="R16" i="64"/>
  <c r="Q16" i="64"/>
  <c r="P16" i="64"/>
  <c r="O16" i="64"/>
  <c r="M16" i="64"/>
  <c r="L16" i="64"/>
  <c r="K16" i="64"/>
  <c r="R15" i="64"/>
  <c r="Q15" i="64"/>
  <c r="P15" i="64"/>
  <c r="O15" i="64"/>
  <c r="N15" i="64"/>
  <c r="L15" i="64"/>
  <c r="K15" i="64"/>
  <c r="R14" i="64"/>
  <c r="Q14" i="64"/>
  <c r="P14" i="64"/>
  <c r="O14" i="64"/>
  <c r="N14" i="64"/>
  <c r="L14" i="64"/>
  <c r="K14" i="64"/>
  <c r="S13" i="64"/>
  <c r="R13" i="64"/>
  <c r="Q13" i="64"/>
  <c r="P13" i="64"/>
  <c r="O13" i="64"/>
  <c r="N13" i="64"/>
  <c r="L13" i="64"/>
  <c r="K13" i="64"/>
  <c r="R12" i="64"/>
  <c r="Q12" i="64"/>
  <c r="P12" i="64"/>
  <c r="O12" i="64"/>
  <c r="N12" i="64"/>
  <c r="M12" i="64"/>
  <c r="K12" i="64"/>
  <c r="R11" i="64"/>
  <c r="Q11" i="64"/>
  <c r="P11" i="64"/>
  <c r="O11" i="64"/>
  <c r="N11" i="64"/>
  <c r="M11" i="64"/>
  <c r="K11" i="64"/>
  <c r="S10" i="64"/>
  <c r="R10" i="64"/>
  <c r="Q10" i="64"/>
  <c r="P10" i="64"/>
  <c r="O10" i="64"/>
  <c r="N10" i="64"/>
  <c r="M10" i="64"/>
  <c r="K10" i="64"/>
  <c r="R9" i="64"/>
  <c r="Q9" i="64"/>
  <c r="P9" i="64"/>
  <c r="O9" i="64"/>
  <c r="N9" i="64"/>
  <c r="M9" i="64"/>
  <c r="L9" i="64"/>
  <c r="R8" i="64"/>
  <c r="Q8" i="64"/>
  <c r="P8" i="64"/>
  <c r="O8" i="64"/>
  <c r="N8" i="64"/>
  <c r="M8" i="64"/>
  <c r="L8" i="64"/>
  <c r="S7" i="64"/>
  <c r="R7" i="64"/>
  <c r="Q7" i="64"/>
  <c r="P7" i="64"/>
  <c r="O7" i="64"/>
  <c r="N7" i="64"/>
  <c r="M7" i="64"/>
  <c r="L7" i="64"/>
  <c r="C5" i="64"/>
  <c r="L1" i="64"/>
  <c r="S71" i="63"/>
  <c r="L71" i="63"/>
  <c r="K71" i="63"/>
  <c r="J71" i="63"/>
  <c r="S70" i="63"/>
  <c r="L70" i="63"/>
  <c r="K70" i="63"/>
  <c r="J70" i="63"/>
  <c r="S69" i="63"/>
  <c r="L69" i="63"/>
  <c r="K69" i="63"/>
  <c r="J69" i="63"/>
  <c r="S68" i="63"/>
  <c r="L68" i="63"/>
  <c r="K68" i="63"/>
  <c r="J68" i="63"/>
  <c r="S67" i="63"/>
  <c r="L67" i="63"/>
  <c r="K67" i="63"/>
  <c r="J67" i="63"/>
  <c r="S66" i="63"/>
  <c r="L66" i="63"/>
  <c r="K66" i="63"/>
  <c r="J66" i="63"/>
  <c r="S65" i="63"/>
  <c r="L65" i="63"/>
  <c r="K65" i="63"/>
  <c r="J65" i="63"/>
  <c r="S64" i="63"/>
  <c r="L64" i="63"/>
  <c r="K64" i="63"/>
  <c r="J64" i="63"/>
  <c r="S63" i="63"/>
  <c r="L63" i="63"/>
  <c r="K63" i="63"/>
  <c r="J63" i="63"/>
  <c r="S62" i="63"/>
  <c r="L62" i="63"/>
  <c r="K62" i="63"/>
  <c r="J62" i="63"/>
  <c r="S61" i="63"/>
  <c r="L61" i="63"/>
  <c r="K61" i="63"/>
  <c r="J61" i="63"/>
  <c r="S60" i="63"/>
  <c r="L60" i="63"/>
  <c r="K60" i="63"/>
  <c r="J60" i="63"/>
  <c r="S59" i="63"/>
  <c r="L59" i="63"/>
  <c r="K59" i="63"/>
  <c r="J59" i="63"/>
  <c r="S58" i="63"/>
  <c r="L58" i="63"/>
  <c r="K58" i="63"/>
  <c r="J58" i="63"/>
  <c r="S57" i="63"/>
  <c r="L57" i="63"/>
  <c r="K57" i="63"/>
  <c r="J57" i="63"/>
  <c r="S56" i="63"/>
  <c r="L56" i="63"/>
  <c r="K56" i="63"/>
  <c r="J56" i="63"/>
  <c r="S55" i="63"/>
  <c r="L55" i="63"/>
  <c r="K55" i="63"/>
  <c r="J55" i="63"/>
  <c r="S54" i="63"/>
  <c r="L54" i="63"/>
  <c r="K54" i="63"/>
  <c r="J54" i="63"/>
  <c r="S53" i="63"/>
  <c r="L53" i="63"/>
  <c r="K53" i="63"/>
  <c r="J53" i="63"/>
  <c r="S52" i="63"/>
  <c r="L52" i="63"/>
  <c r="K52" i="63"/>
  <c r="J52" i="63"/>
  <c r="S51" i="63"/>
  <c r="L51" i="63"/>
  <c r="K51" i="63"/>
  <c r="J51" i="63"/>
  <c r="S50" i="63"/>
  <c r="L50" i="63"/>
  <c r="K50" i="63"/>
  <c r="J50" i="63"/>
  <c r="S49" i="63"/>
  <c r="L49" i="63"/>
  <c r="K49" i="63"/>
  <c r="J49" i="63"/>
  <c r="S48" i="63"/>
  <c r="L48" i="63"/>
  <c r="K48" i="63"/>
  <c r="J48" i="63"/>
  <c r="S47" i="63"/>
  <c r="L47" i="63"/>
  <c r="K47" i="63"/>
  <c r="J47" i="63"/>
  <c r="S46" i="63"/>
  <c r="L46" i="63"/>
  <c r="K46" i="63"/>
  <c r="J46" i="63"/>
  <c r="S45" i="63"/>
  <c r="L45" i="63"/>
  <c r="K45" i="63"/>
  <c r="J45" i="63"/>
  <c r="S44" i="63"/>
  <c r="L44" i="63"/>
  <c r="K44" i="63"/>
  <c r="J44" i="63"/>
  <c r="S43" i="63"/>
  <c r="L43" i="63"/>
  <c r="K43" i="63"/>
  <c r="J43" i="63"/>
  <c r="S42" i="63"/>
  <c r="L42" i="63"/>
  <c r="K42" i="63"/>
  <c r="J42" i="63"/>
  <c r="S41" i="63"/>
  <c r="L41" i="63"/>
  <c r="K41" i="63"/>
  <c r="J41" i="63"/>
  <c r="S40" i="63"/>
  <c r="L40" i="63"/>
  <c r="K40" i="63"/>
  <c r="J40" i="63"/>
  <c r="S39" i="63"/>
  <c r="L39" i="63"/>
  <c r="K39" i="63"/>
  <c r="J39" i="63"/>
  <c r="S38" i="63"/>
  <c r="L38" i="63"/>
  <c r="K38" i="63"/>
  <c r="J38" i="63"/>
  <c r="S37" i="63"/>
  <c r="L37" i="63"/>
  <c r="K37" i="63"/>
  <c r="J37" i="63"/>
  <c r="S36" i="63"/>
  <c r="L36" i="63"/>
  <c r="K36" i="63"/>
  <c r="J36" i="63"/>
  <c r="R33" i="63"/>
  <c r="Q33" i="63"/>
  <c r="P33" i="63"/>
  <c r="O33" i="63"/>
  <c r="N33" i="63"/>
  <c r="M33" i="63"/>
  <c r="L33" i="63"/>
  <c r="K33" i="63"/>
  <c r="R32" i="63"/>
  <c r="Q32" i="63"/>
  <c r="P32" i="63"/>
  <c r="O32" i="63"/>
  <c r="N32" i="63"/>
  <c r="M32" i="63"/>
  <c r="L32" i="63"/>
  <c r="K32" i="63"/>
  <c r="U31" i="63"/>
  <c r="R31" i="63"/>
  <c r="Q31" i="63"/>
  <c r="P31" i="63"/>
  <c r="O31" i="63"/>
  <c r="N31" i="63"/>
  <c r="M31" i="63"/>
  <c r="L31" i="63"/>
  <c r="K31" i="63"/>
  <c r="T31" i="63" s="1"/>
  <c r="S30" i="63"/>
  <c r="Q30" i="63"/>
  <c r="P30" i="63"/>
  <c r="O30" i="63"/>
  <c r="N30" i="63"/>
  <c r="M30" i="63"/>
  <c r="L30" i="63"/>
  <c r="K30" i="63"/>
  <c r="S29" i="63"/>
  <c r="Q29" i="63"/>
  <c r="P29" i="63"/>
  <c r="O29" i="63"/>
  <c r="N29" i="63"/>
  <c r="M29" i="63"/>
  <c r="L29" i="63"/>
  <c r="K29" i="63"/>
  <c r="S28" i="63"/>
  <c r="Q28" i="63"/>
  <c r="P28" i="63"/>
  <c r="O28" i="63"/>
  <c r="N28" i="63"/>
  <c r="M28" i="63"/>
  <c r="L28" i="63"/>
  <c r="K28" i="63"/>
  <c r="T28" i="63" s="1"/>
  <c r="S27" i="63"/>
  <c r="R27" i="63"/>
  <c r="P27" i="63"/>
  <c r="O27" i="63"/>
  <c r="N27" i="63"/>
  <c r="M27" i="63"/>
  <c r="L27" i="63"/>
  <c r="K27" i="63"/>
  <c r="S26" i="63"/>
  <c r="R26" i="63"/>
  <c r="P26" i="63"/>
  <c r="O26" i="63"/>
  <c r="N26" i="63"/>
  <c r="M26" i="63"/>
  <c r="L26" i="63"/>
  <c r="K26" i="63"/>
  <c r="S25" i="63"/>
  <c r="R25" i="63"/>
  <c r="P25" i="63"/>
  <c r="O25" i="63"/>
  <c r="N25" i="63"/>
  <c r="M25" i="63"/>
  <c r="L25" i="63"/>
  <c r="K25" i="63"/>
  <c r="T25" i="63" s="1"/>
  <c r="S24" i="63"/>
  <c r="R24" i="63"/>
  <c r="Q24" i="63"/>
  <c r="O24" i="63"/>
  <c r="N24" i="63"/>
  <c r="M24" i="63"/>
  <c r="L24" i="63"/>
  <c r="K24" i="63"/>
  <c r="S23" i="63"/>
  <c r="R23" i="63"/>
  <c r="Q23" i="63"/>
  <c r="O23" i="63"/>
  <c r="N23" i="63"/>
  <c r="M23" i="63"/>
  <c r="L23" i="63"/>
  <c r="K23" i="63"/>
  <c r="S22" i="63"/>
  <c r="R22" i="63"/>
  <c r="Q22" i="63"/>
  <c r="O22" i="63"/>
  <c r="N22" i="63"/>
  <c r="M22" i="63"/>
  <c r="L22" i="63"/>
  <c r="K22" i="63"/>
  <c r="T22" i="63" s="1"/>
  <c r="S21" i="63"/>
  <c r="R21" i="63"/>
  <c r="Q21" i="63"/>
  <c r="P21" i="63"/>
  <c r="N21" i="63"/>
  <c r="M21" i="63"/>
  <c r="L21" i="63"/>
  <c r="K21" i="63"/>
  <c r="S20" i="63"/>
  <c r="R20" i="63"/>
  <c r="Q20" i="63"/>
  <c r="P20" i="63"/>
  <c r="N20" i="63"/>
  <c r="M20" i="63"/>
  <c r="L20" i="63"/>
  <c r="K20" i="63"/>
  <c r="S19" i="63"/>
  <c r="R19" i="63"/>
  <c r="Q19" i="63"/>
  <c r="P19" i="63"/>
  <c r="N19" i="63"/>
  <c r="M19" i="63"/>
  <c r="L19" i="63"/>
  <c r="K19" i="63"/>
  <c r="T19" i="63" s="1"/>
  <c r="S18" i="63"/>
  <c r="R18" i="63"/>
  <c r="Q18" i="63"/>
  <c r="P18" i="63"/>
  <c r="O18" i="63"/>
  <c r="M18" i="63"/>
  <c r="L18" i="63"/>
  <c r="K18" i="63"/>
  <c r="S17" i="63"/>
  <c r="R17" i="63"/>
  <c r="Q17" i="63"/>
  <c r="P17" i="63"/>
  <c r="O17" i="63"/>
  <c r="M17" i="63"/>
  <c r="L17" i="63"/>
  <c r="K17" i="63"/>
  <c r="U16" i="63"/>
  <c r="S16" i="63"/>
  <c r="R16" i="63"/>
  <c r="Q16" i="63"/>
  <c r="P16" i="63"/>
  <c r="O16" i="63"/>
  <c r="M16" i="63"/>
  <c r="L16" i="63"/>
  <c r="K16" i="63"/>
  <c r="T16" i="63" s="1"/>
  <c r="S15" i="63"/>
  <c r="R15" i="63"/>
  <c r="Q15" i="63"/>
  <c r="P15" i="63"/>
  <c r="O15" i="63"/>
  <c r="N15" i="63"/>
  <c r="L15" i="63"/>
  <c r="K15" i="63"/>
  <c r="S14" i="63"/>
  <c r="R14" i="63"/>
  <c r="Q14" i="63"/>
  <c r="P14" i="63"/>
  <c r="O14" i="63"/>
  <c r="N14" i="63"/>
  <c r="L14" i="63"/>
  <c r="K14" i="63"/>
  <c r="S13" i="63"/>
  <c r="R13" i="63"/>
  <c r="Q13" i="63"/>
  <c r="P13" i="63"/>
  <c r="O13" i="63"/>
  <c r="N13" i="63"/>
  <c r="L13" i="63"/>
  <c r="K13" i="63"/>
  <c r="T13" i="63" s="1"/>
  <c r="S12" i="63"/>
  <c r="R12" i="63"/>
  <c r="Q12" i="63"/>
  <c r="P12" i="63"/>
  <c r="O12" i="63"/>
  <c r="N12" i="63"/>
  <c r="M12" i="63"/>
  <c r="K12" i="63"/>
  <c r="S11" i="63"/>
  <c r="R11" i="63"/>
  <c r="Q11" i="63"/>
  <c r="P11" i="63"/>
  <c r="O11" i="63"/>
  <c r="N11" i="63"/>
  <c r="M11" i="63"/>
  <c r="K11" i="63"/>
  <c r="U10" i="63"/>
  <c r="S10" i="63"/>
  <c r="R10" i="63"/>
  <c r="Q10" i="63"/>
  <c r="P10" i="63"/>
  <c r="O10" i="63"/>
  <c r="N10" i="63"/>
  <c r="M10" i="63"/>
  <c r="K10" i="63"/>
  <c r="T10" i="63" s="1"/>
  <c r="S9" i="63"/>
  <c r="R9" i="63"/>
  <c r="Q9" i="63"/>
  <c r="P9" i="63"/>
  <c r="O9" i="63"/>
  <c r="N9" i="63"/>
  <c r="M9" i="63"/>
  <c r="L9" i="63"/>
  <c r="S8" i="63"/>
  <c r="R8" i="63"/>
  <c r="Q8" i="63"/>
  <c r="P8" i="63"/>
  <c r="O8" i="63"/>
  <c r="N8" i="63"/>
  <c r="M8" i="63"/>
  <c r="L8" i="63"/>
  <c r="S7" i="63"/>
  <c r="R7" i="63"/>
  <c r="Q7" i="63"/>
  <c r="P7" i="63"/>
  <c r="O7" i="63"/>
  <c r="N7" i="63"/>
  <c r="M7" i="63"/>
  <c r="L7" i="63"/>
  <c r="T7" i="63" s="1"/>
  <c r="E5" i="63"/>
  <c r="C5" i="63"/>
  <c r="L1" i="63"/>
  <c r="S71" i="62"/>
  <c r="L71" i="62"/>
  <c r="K71" i="62"/>
  <c r="J71" i="62"/>
  <c r="S70" i="62"/>
  <c r="L70" i="62"/>
  <c r="K70" i="62"/>
  <c r="J70" i="62"/>
  <c r="S69" i="62"/>
  <c r="L69" i="62"/>
  <c r="K69" i="62"/>
  <c r="J69" i="62"/>
  <c r="S68" i="62"/>
  <c r="L68" i="62"/>
  <c r="K68" i="62"/>
  <c r="J68" i="62"/>
  <c r="S67" i="62"/>
  <c r="L67" i="62"/>
  <c r="K67" i="62"/>
  <c r="J67" i="62"/>
  <c r="S66" i="62"/>
  <c r="L66" i="62"/>
  <c r="K66" i="62"/>
  <c r="J66" i="62"/>
  <c r="S65" i="62"/>
  <c r="L65" i="62"/>
  <c r="K65" i="62"/>
  <c r="J65" i="62"/>
  <c r="S64" i="62"/>
  <c r="L64" i="62"/>
  <c r="K64" i="62"/>
  <c r="J64" i="62"/>
  <c r="S63" i="62"/>
  <c r="L63" i="62"/>
  <c r="K63" i="62"/>
  <c r="J63" i="62"/>
  <c r="S62" i="62"/>
  <c r="L62" i="62"/>
  <c r="K62" i="62"/>
  <c r="J62" i="62"/>
  <c r="S61" i="62"/>
  <c r="L61" i="62"/>
  <c r="K61" i="62"/>
  <c r="J61" i="62"/>
  <c r="S60" i="62"/>
  <c r="L60" i="62"/>
  <c r="K60" i="62"/>
  <c r="J60" i="62"/>
  <c r="S59" i="62"/>
  <c r="L59" i="62"/>
  <c r="K59" i="62"/>
  <c r="J59" i="62"/>
  <c r="S58" i="62"/>
  <c r="L58" i="62"/>
  <c r="K58" i="62"/>
  <c r="J58" i="62"/>
  <c r="S57" i="62"/>
  <c r="L57" i="62"/>
  <c r="K57" i="62"/>
  <c r="J57" i="62"/>
  <c r="S56" i="62"/>
  <c r="L56" i="62"/>
  <c r="K56" i="62"/>
  <c r="J56" i="62"/>
  <c r="S55" i="62"/>
  <c r="L55" i="62"/>
  <c r="K55" i="62"/>
  <c r="J55" i="62"/>
  <c r="S54" i="62"/>
  <c r="L54" i="62"/>
  <c r="K54" i="62"/>
  <c r="J54" i="62"/>
  <c r="S53" i="62"/>
  <c r="L53" i="62"/>
  <c r="K53" i="62"/>
  <c r="J53" i="62"/>
  <c r="S52" i="62"/>
  <c r="L52" i="62"/>
  <c r="K52" i="62"/>
  <c r="J52" i="62"/>
  <c r="S51" i="62"/>
  <c r="L51" i="62"/>
  <c r="K51" i="62"/>
  <c r="J51" i="62"/>
  <c r="S50" i="62"/>
  <c r="L50" i="62"/>
  <c r="K50" i="62"/>
  <c r="J50" i="62"/>
  <c r="S49" i="62"/>
  <c r="L49" i="62"/>
  <c r="K49" i="62"/>
  <c r="J49" i="62"/>
  <c r="S48" i="62"/>
  <c r="L48" i="62"/>
  <c r="K48" i="62"/>
  <c r="J48" i="62"/>
  <c r="S47" i="62"/>
  <c r="L47" i="62"/>
  <c r="K47" i="62"/>
  <c r="J47" i="62"/>
  <c r="S46" i="62"/>
  <c r="L46" i="62"/>
  <c r="K46" i="62"/>
  <c r="J46" i="62"/>
  <c r="S45" i="62"/>
  <c r="L45" i="62"/>
  <c r="K45" i="62"/>
  <c r="J45" i="62"/>
  <c r="S44" i="62"/>
  <c r="L44" i="62"/>
  <c r="K44" i="62"/>
  <c r="J44" i="62"/>
  <c r="S43" i="62"/>
  <c r="L43" i="62"/>
  <c r="K43" i="62"/>
  <c r="J43" i="62"/>
  <c r="S42" i="62"/>
  <c r="L42" i="62"/>
  <c r="K42" i="62"/>
  <c r="J42" i="62"/>
  <c r="S41" i="62"/>
  <c r="L41" i="62"/>
  <c r="K41" i="62"/>
  <c r="J41" i="62"/>
  <c r="S40" i="62"/>
  <c r="L40" i="62"/>
  <c r="K40" i="62"/>
  <c r="J40" i="62"/>
  <c r="S39" i="62"/>
  <c r="L39" i="62"/>
  <c r="K39" i="62"/>
  <c r="J39" i="62"/>
  <c r="S38" i="62"/>
  <c r="L38" i="62"/>
  <c r="K38" i="62"/>
  <c r="J38" i="62"/>
  <c r="S37" i="62"/>
  <c r="L37" i="62"/>
  <c r="K37" i="62"/>
  <c r="J37" i="62"/>
  <c r="S36" i="62"/>
  <c r="L36" i="62"/>
  <c r="K36" i="62"/>
  <c r="J36" i="62"/>
  <c r="R33" i="62"/>
  <c r="Q33" i="62"/>
  <c r="P33" i="62"/>
  <c r="O33" i="62"/>
  <c r="N33" i="62"/>
  <c r="M33" i="62"/>
  <c r="L33" i="62"/>
  <c r="K33" i="62"/>
  <c r="R32" i="62"/>
  <c r="Q32" i="62"/>
  <c r="P32" i="62"/>
  <c r="O32" i="62"/>
  <c r="N32" i="62"/>
  <c r="M32" i="62"/>
  <c r="L32" i="62"/>
  <c r="K32" i="62"/>
  <c r="R31" i="62"/>
  <c r="Q31" i="62"/>
  <c r="P31" i="62"/>
  <c r="O31" i="62"/>
  <c r="N31" i="62"/>
  <c r="M31" i="62"/>
  <c r="L31" i="62"/>
  <c r="K31" i="62"/>
  <c r="T31" i="62" s="1"/>
  <c r="S30" i="62"/>
  <c r="Q30" i="62"/>
  <c r="P30" i="62"/>
  <c r="O30" i="62"/>
  <c r="N30" i="62"/>
  <c r="M30" i="62"/>
  <c r="L30" i="62"/>
  <c r="K30" i="62"/>
  <c r="S29" i="62"/>
  <c r="Q29" i="62"/>
  <c r="P29" i="62"/>
  <c r="O29" i="62"/>
  <c r="N29" i="62"/>
  <c r="M29" i="62"/>
  <c r="L29" i="62"/>
  <c r="K29" i="62"/>
  <c r="S28" i="62"/>
  <c r="Q28" i="62"/>
  <c r="P28" i="62"/>
  <c r="O28" i="62"/>
  <c r="N28" i="62"/>
  <c r="M28" i="62"/>
  <c r="L28" i="62"/>
  <c r="K28" i="62"/>
  <c r="T28" i="62" s="1"/>
  <c r="S27" i="62"/>
  <c r="R27" i="62"/>
  <c r="P27" i="62"/>
  <c r="O27" i="62"/>
  <c r="N27" i="62"/>
  <c r="M27" i="62"/>
  <c r="L27" i="62"/>
  <c r="K27" i="62"/>
  <c r="S26" i="62"/>
  <c r="R26" i="62"/>
  <c r="P26" i="62"/>
  <c r="O26" i="62"/>
  <c r="N26" i="62"/>
  <c r="M26" i="62"/>
  <c r="L26" i="62"/>
  <c r="K26" i="62"/>
  <c r="S25" i="62"/>
  <c r="R25" i="62"/>
  <c r="P25" i="62"/>
  <c r="O25" i="62"/>
  <c r="N25" i="62"/>
  <c r="M25" i="62"/>
  <c r="L25" i="62"/>
  <c r="K25" i="62"/>
  <c r="T25" i="62" s="1"/>
  <c r="S24" i="62"/>
  <c r="R24" i="62"/>
  <c r="Q24" i="62"/>
  <c r="O24" i="62"/>
  <c r="N24" i="62"/>
  <c r="M24" i="62"/>
  <c r="L24" i="62"/>
  <c r="K24" i="62"/>
  <c r="S23" i="62"/>
  <c r="R23" i="62"/>
  <c r="Q23" i="62"/>
  <c r="O23" i="62"/>
  <c r="N23" i="62"/>
  <c r="M23" i="62"/>
  <c r="L23" i="62"/>
  <c r="K23" i="62"/>
  <c r="S22" i="62"/>
  <c r="R22" i="62"/>
  <c r="Q22" i="62"/>
  <c r="O22" i="62"/>
  <c r="N22" i="62"/>
  <c r="M22" i="62"/>
  <c r="L22" i="62"/>
  <c r="K22" i="62"/>
  <c r="T22" i="62" s="1"/>
  <c r="S21" i="62"/>
  <c r="R21" i="62"/>
  <c r="Q21" i="62"/>
  <c r="P21" i="62"/>
  <c r="N21" i="62"/>
  <c r="M21" i="62"/>
  <c r="L21" i="62"/>
  <c r="K21" i="62"/>
  <c r="S20" i="62"/>
  <c r="R20" i="62"/>
  <c r="Q20" i="62"/>
  <c r="P20" i="62"/>
  <c r="N20" i="62"/>
  <c r="M20" i="62"/>
  <c r="L20" i="62"/>
  <c r="K20" i="62"/>
  <c r="S19" i="62"/>
  <c r="R19" i="62"/>
  <c r="Q19" i="62"/>
  <c r="P19" i="62"/>
  <c r="N19" i="62"/>
  <c r="M19" i="62"/>
  <c r="L19" i="62"/>
  <c r="K19" i="62"/>
  <c r="T19" i="62" s="1"/>
  <c r="S18" i="62"/>
  <c r="R18" i="62"/>
  <c r="Q18" i="62"/>
  <c r="P18" i="62"/>
  <c r="O18" i="62"/>
  <c r="M18" i="62"/>
  <c r="L18" i="62"/>
  <c r="K18" i="62"/>
  <c r="S17" i="62"/>
  <c r="R17" i="62"/>
  <c r="Q17" i="62"/>
  <c r="P17" i="62"/>
  <c r="O17" i="62"/>
  <c r="M17" i="62"/>
  <c r="L17" i="62"/>
  <c r="K17" i="62"/>
  <c r="S16" i="62"/>
  <c r="R16" i="62"/>
  <c r="Q16" i="62"/>
  <c r="P16" i="62"/>
  <c r="O16" i="62"/>
  <c r="M16" i="62"/>
  <c r="L16" i="62"/>
  <c r="K16" i="62"/>
  <c r="T16" i="62" s="1"/>
  <c r="S15" i="62"/>
  <c r="R15" i="62"/>
  <c r="Q15" i="62"/>
  <c r="P15" i="62"/>
  <c r="O15" i="62"/>
  <c r="N15" i="62"/>
  <c r="L15" i="62"/>
  <c r="K15" i="62"/>
  <c r="S14" i="62"/>
  <c r="R14" i="62"/>
  <c r="Q14" i="62"/>
  <c r="P14" i="62"/>
  <c r="O14" i="62"/>
  <c r="N14" i="62"/>
  <c r="L14" i="62"/>
  <c r="K14" i="62"/>
  <c r="S13" i="62"/>
  <c r="R13" i="62"/>
  <c r="Q13" i="62"/>
  <c r="P13" i="62"/>
  <c r="O13" i="62"/>
  <c r="N13" i="62"/>
  <c r="L13" i="62"/>
  <c r="K13" i="62"/>
  <c r="T13" i="62" s="1"/>
  <c r="S12" i="62"/>
  <c r="R12" i="62"/>
  <c r="Q12" i="62"/>
  <c r="P12" i="62"/>
  <c r="O12" i="62"/>
  <c r="N12" i="62"/>
  <c r="M12" i="62"/>
  <c r="K12" i="62"/>
  <c r="S11" i="62"/>
  <c r="R11" i="62"/>
  <c r="Q11" i="62"/>
  <c r="P11" i="62"/>
  <c r="O11" i="62"/>
  <c r="N11" i="62"/>
  <c r="M11" i="62"/>
  <c r="K11" i="62"/>
  <c r="S10" i="62"/>
  <c r="R10" i="62"/>
  <c r="Q10" i="62"/>
  <c r="P10" i="62"/>
  <c r="O10" i="62"/>
  <c r="N10" i="62"/>
  <c r="M10" i="62"/>
  <c r="K10" i="62"/>
  <c r="T10" i="62" s="1"/>
  <c r="S9" i="62"/>
  <c r="R9" i="62"/>
  <c r="Q9" i="62"/>
  <c r="P9" i="62"/>
  <c r="O9" i="62"/>
  <c r="N9" i="62"/>
  <c r="M9" i="62"/>
  <c r="L9" i="62"/>
  <c r="S8" i="62"/>
  <c r="R8" i="62"/>
  <c r="Q8" i="62"/>
  <c r="P8" i="62"/>
  <c r="O8" i="62"/>
  <c r="N8" i="62"/>
  <c r="M8" i="62"/>
  <c r="L8" i="62"/>
  <c r="S7" i="62"/>
  <c r="R7" i="62"/>
  <c r="Q7" i="62"/>
  <c r="P7" i="62"/>
  <c r="O7" i="62"/>
  <c r="N7" i="62"/>
  <c r="M7" i="62"/>
  <c r="L7" i="62"/>
  <c r="T7" i="62" s="1"/>
  <c r="E5" i="62"/>
  <c r="C5" i="62"/>
  <c r="L1" i="62"/>
  <c r="S71" i="61"/>
  <c r="L71" i="61"/>
  <c r="K71" i="61"/>
  <c r="J71" i="61"/>
  <c r="S70" i="61"/>
  <c r="L70" i="61"/>
  <c r="K70" i="61"/>
  <c r="J70" i="61"/>
  <c r="S69" i="61"/>
  <c r="L69" i="61"/>
  <c r="K69" i="61"/>
  <c r="J69" i="61"/>
  <c r="S68" i="61"/>
  <c r="L68" i="61"/>
  <c r="K68" i="61"/>
  <c r="J68" i="61"/>
  <c r="S67" i="61"/>
  <c r="L67" i="61"/>
  <c r="K67" i="61"/>
  <c r="J67" i="61"/>
  <c r="S66" i="61"/>
  <c r="L66" i="61"/>
  <c r="K66" i="61"/>
  <c r="J66" i="61"/>
  <c r="S65" i="61"/>
  <c r="L65" i="61"/>
  <c r="K65" i="61"/>
  <c r="J65" i="61"/>
  <c r="S64" i="61"/>
  <c r="L64" i="61"/>
  <c r="K64" i="61"/>
  <c r="J64" i="61"/>
  <c r="S63" i="61"/>
  <c r="L63" i="61"/>
  <c r="K63" i="61"/>
  <c r="J63" i="61"/>
  <c r="S62" i="61"/>
  <c r="L62" i="61"/>
  <c r="K62" i="61"/>
  <c r="J62" i="61"/>
  <c r="S61" i="61"/>
  <c r="L61" i="61"/>
  <c r="K61" i="61"/>
  <c r="J61" i="61"/>
  <c r="S60" i="61"/>
  <c r="L60" i="61"/>
  <c r="K60" i="61"/>
  <c r="J60" i="61"/>
  <c r="S59" i="61"/>
  <c r="L59" i="61"/>
  <c r="K59" i="61"/>
  <c r="J59" i="61"/>
  <c r="S58" i="61"/>
  <c r="L58" i="61"/>
  <c r="K58" i="61"/>
  <c r="J58" i="61"/>
  <c r="S57" i="61"/>
  <c r="L57" i="61"/>
  <c r="K57" i="61"/>
  <c r="J57" i="61"/>
  <c r="S56" i="61"/>
  <c r="L56" i="61"/>
  <c r="K56" i="61"/>
  <c r="J56" i="61"/>
  <c r="S55" i="61"/>
  <c r="L55" i="61"/>
  <c r="K55" i="61"/>
  <c r="J55" i="61"/>
  <c r="S54" i="61"/>
  <c r="L54" i="61"/>
  <c r="K54" i="61"/>
  <c r="J54" i="61"/>
  <c r="S53" i="61"/>
  <c r="L53" i="61"/>
  <c r="K53" i="61"/>
  <c r="J53" i="61"/>
  <c r="S52" i="61"/>
  <c r="L52" i="61"/>
  <c r="K52" i="61"/>
  <c r="J52" i="61"/>
  <c r="S51" i="61"/>
  <c r="L51" i="61"/>
  <c r="K51" i="61"/>
  <c r="J51" i="61"/>
  <c r="S50" i="61"/>
  <c r="L50" i="61"/>
  <c r="K50" i="61"/>
  <c r="J50" i="61"/>
  <c r="S49" i="61"/>
  <c r="L49" i="61"/>
  <c r="K49" i="61"/>
  <c r="J49" i="61"/>
  <c r="S48" i="61"/>
  <c r="L48" i="61"/>
  <c r="K48" i="61"/>
  <c r="J48" i="61"/>
  <c r="S47" i="61"/>
  <c r="L47" i="61"/>
  <c r="K47" i="61"/>
  <c r="J47" i="61"/>
  <c r="S46" i="61"/>
  <c r="L46" i="61"/>
  <c r="K46" i="61"/>
  <c r="J46" i="61"/>
  <c r="S45" i="61"/>
  <c r="L45" i="61"/>
  <c r="K45" i="61"/>
  <c r="J45" i="61"/>
  <c r="S44" i="61"/>
  <c r="L44" i="61"/>
  <c r="K44" i="61"/>
  <c r="J44" i="61"/>
  <c r="S43" i="61"/>
  <c r="L43" i="61"/>
  <c r="K43" i="61"/>
  <c r="J43" i="61"/>
  <c r="S42" i="61"/>
  <c r="L42" i="61"/>
  <c r="K42" i="61"/>
  <c r="J42" i="61"/>
  <c r="S41" i="61"/>
  <c r="L41" i="61"/>
  <c r="K41" i="61"/>
  <c r="J41" i="61"/>
  <c r="S40" i="61"/>
  <c r="L40" i="61"/>
  <c r="K40" i="61"/>
  <c r="J40" i="61"/>
  <c r="S39" i="61"/>
  <c r="L39" i="61"/>
  <c r="K39" i="61"/>
  <c r="J39" i="61"/>
  <c r="S38" i="61"/>
  <c r="L38" i="61"/>
  <c r="K38" i="61"/>
  <c r="J38" i="61"/>
  <c r="S37" i="61"/>
  <c r="L37" i="61"/>
  <c r="K37" i="61"/>
  <c r="J37" i="61"/>
  <c r="S36" i="61"/>
  <c r="L36" i="61"/>
  <c r="E5" i="61" s="1"/>
  <c r="K36" i="61"/>
  <c r="J36" i="61"/>
  <c r="R33" i="61"/>
  <c r="Q33" i="61"/>
  <c r="P33" i="61"/>
  <c r="O33" i="61"/>
  <c r="N33" i="61"/>
  <c r="M33" i="61"/>
  <c r="L33" i="61"/>
  <c r="K33" i="61"/>
  <c r="R32" i="61"/>
  <c r="Q32" i="61"/>
  <c r="P32" i="61"/>
  <c r="O32" i="61"/>
  <c r="N32" i="61"/>
  <c r="M32" i="61"/>
  <c r="L32" i="61"/>
  <c r="K32" i="61"/>
  <c r="R31" i="61"/>
  <c r="Q31" i="61"/>
  <c r="P31" i="61"/>
  <c r="O31" i="61"/>
  <c r="N31" i="61"/>
  <c r="M31" i="61"/>
  <c r="L31" i="61"/>
  <c r="K31" i="61"/>
  <c r="T31" i="61" s="1"/>
  <c r="S30" i="61"/>
  <c r="Q30" i="61"/>
  <c r="P30" i="61"/>
  <c r="O30" i="61"/>
  <c r="N30" i="61"/>
  <c r="M30" i="61"/>
  <c r="L30" i="61"/>
  <c r="K30" i="61"/>
  <c r="S29" i="61"/>
  <c r="Q29" i="61"/>
  <c r="P29" i="61"/>
  <c r="O29" i="61"/>
  <c r="N29" i="61"/>
  <c r="M29" i="61"/>
  <c r="L29" i="61"/>
  <c r="K29" i="61"/>
  <c r="S28" i="61"/>
  <c r="Q28" i="61"/>
  <c r="P28" i="61"/>
  <c r="O28" i="61"/>
  <c r="N28" i="61"/>
  <c r="M28" i="61"/>
  <c r="L28" i="61"/>
  <c r="K28" i="61"/>
  <c r="T28" i="61" s="1"/>
  <c r="S27" i="61"/>
  <c r="R27" i="61"/>
  <c r="P27" i="61"/>
  <c r="O27" i="61"/>
  <c r="N27" i="61"/>
  <c r="M27" i="61"/>
  <c r="L27" i="61"/>
  <c r="K27" i="61"/>
  <c r="S26" i="61"/>
  <c r="R26" i="61"/>
  <c r="P26" i="61"/>
  <c r="O26" i="61"/>
  <c r="N26" i="61"/>
  <c r="M26" i="61"/>
  <c r="L26" i="61"/>
  <c r="K26" i="61"/>
  <c r="S25" i="61"/>
  <c r="R25" i="61"/>
  <c r="P25" i="61"/>
  <c r="O25" i="61"/>
  <c r="N25" i="61"/>
  <c r="M25" i="61"/>
  <c r="L25" i="61"/>
  <c r="K25" i="61"/>
  <c r="T25" i="61" s="1"/>
  <c r="S24" i="61"/>
  <c r="R24" i="61"/>
  <c r="Q24" i="61"/>
  <c r="O24" i="61"/>
  <c r="N24" i="61"/>
  <c r="M24" i="61"/>
  <c r="L24" i="61"/>
  <c r="K24" i="61"/>
  <c r="S23" i="61"/>
  <c r="R23" i="61"/>
  <c r="Q23" i="61"/>
  <c r="O23" i="61"/>
  <c r="N23" i="61"/>
  <c r="M23" i="61"/>
  <c r="L23" i="61"/>
  <c r="K23" i="61"/>
  <c r="S22" i="61"/>
  <c r="R22" i="61"/>
  <c r="Q22" i="61"/>
  <c r="O22" i="61"/>
  <c r="N22" i="61"/>
  <c r="M22" i="61"/>
  <c r="L22" i="61"/>
  <c r="K22" i="61"/>
  <c r="T22" i="61" s="1"/>
  <c r="S21" i="61"/>
  <c r="R21" i="61"/>
  <c r="Q21" i="61"/>
  <c r="P21" i="61"/>
  <c r="N21" i="61"/>
  <c r="M21" i="61"/>
  <c r="L21" i="61"/>
  <c r="K21" i="61"/>
  <c r="S20" i="61"/>
  <c r="R20" i="61"/>
  <c r="Q20" i="61"/>
  <c r="P20" i="61"/>
  <c r="N20" i="61"/>
  <c r="M20" i="61"/>
  <c r="L20" i="61"/>
  <c r="K20" i="61"/>
  <c r="S19" i="61"/>
  <c r="R19" i="61"/>
  <c r="Q19" i="61"/>
  <c r="P19" i="61"/>
  <c r="N19" i="61"/>
  <c r="M19" i="61"/>
  <c r="L19" i="61"/>
  <c r="K19" i="61"/>
  <c r="T19" i="61" s="1"/>
  <c r="S18" i="61"/>
  <c r="R18" i="61"/>
  <c r="Q18" i="61"/>
  <c r="P18" i="61"/>
  <c r="O18" i="61"/>
  <c r="M18" i="61"/>
  <c r="L18" i="61"/>
  <c r="K18" i="61"/>
  <c r="S17" i="61"/>
  <c r="R17" i="61"/>
  <c r="Q17" i="61"/>
  <c r="P17" i="61"/>
  <c r="O17" i="61"/>
  <c r="M17" i="61"/>
  <c r="L17" i="61"/>
  <c r="K17" i="61"/>
  <c r="S16" i="61"/>
  <c r="R16" i="61"/>
  <c r="Q16" i="61"/>
  <c r="P16" i="61"/>
  <c r="O16" i="61"/>
  <c r="M16" i="61"/>
  <c r="L16" i="61"/>
  <c r="K16" i="61"/>
  <c r="T16" i="61" s="1"/>
  <c r="S15" i="61"/>
  <c r="R15" i="61"/>
  <c r="Q15" i="61"/>
  <c r="P15" i="61"/>
  <c r="O15" i="61"/>
  <c r="N15" i="61"/>
  <c r="L15" i="61"/>
  <c r="K15" i="61"/>
  <c r="S14" i="61"/>
  <c r="R14" i="61"/>
  <c r="Q14" i="61"/>
  <c r="P14" i="61"/>
  <c r="O14" i="61"/>
  <c r="N14" i="61"/>
  <c r="L14" i="61"/>
  <c r="K14" i="61"/>
  <c r="S13" i="61"/>
  <c r="R13" i="61"/>
  <c r="Q13" i="61"/>
  <c r="P13" i="61"/>
  <c r="O13" i="61"/>
  <c r="N13" i="61"/>
  <c r="L13" i="61"/>
  <c r="K13" i="61"/>
  <c r="T13" i="61" s="1"/>
  <c r="S12" i="61"/>
  <c r="R12" i="61"/>
  <c r="Q12" i="61"/>
  <c r="P12" i="61"/>
  <c r="O12" i="61"/>
  <c r="N12" i="61"/>
  <c r="M12" i="61"/>
  <c r="K12" i="61"/>
  <c r="S11" i="61"/>
  <c r="R11" i="61"/>
  <c r="Q11" i="61"/>
  <c r="P11" i="61"/>
  <c r="O11" i="61"/>
  <c r="N11" i="61"/>
  <c r="M11" i="61"/>
  <c r="K11" i="61"/>
  <c r="S10" i="61"/>
  <c r="R10" i="61"/>
  <c r="Q10" i="61"/>
  <c r="P10" i="61"/>
  <c r="O10" i="61"/>
  <c r="N10" i="61"/>
  <c r="M10" i="61"/>
  <c r="K10" i="61"/>
  <c r="T10" i="61" s="1"/>
  <c r="S9" i="61"/>
  <c r="R9" i="61"/>
  <c r="Q9" i="61"/>
  <c r="P9" i="61"/>
  <c r="O9" i="61"/>
  <c r="N9" i="61"/>
  <c r="M9" i="61"/>
  <c r="L9" i="61"/>
  <c r="S8" i="61"/>
  <c r="R8" i="61"/>
  <c r="Q8" i="61"/>
  <c r="P8" i="61"/>
  <c r="O8" i="61"/>
  <c r="N8" i="61"/>
  <c r="M8" i="61"/>
  <c r="L8" i="61"/>
  <c r="S7" i="61"/>
  <c r="R7" i="61"/>
  <c r="Q7" i="61"/>
  <c r="P7" i="61"/>
  <c r="O7" i="61"/>
  <c r="N7" i="61"/>
  <c r="M7" i="61"/>
  <c r="L7" i="61"/>
  <c r="T7" i="61" s="1"/>
  <c r="C5" i="61"/>
  <c r="L1" i="61"/>
  <c r="S60" i="60"/>
  <c r="L60" i="60"/>
  <c r="K60" i="60"/>
  <c r="J60" i="60"/>
  <c r="S59" i="60"/>
  <c r="L59" i="60"/>
  <c r="K59" i="60"/>
  <c r="J59" i="60"/>
  <c r="S58" i="60"/>
  <c r="L58" i="60"/>
  <c r="K58" i="60"/>
  <c r="J58" i="60"/>
  <c r="S57" i="60"/>
  <c r="L57" i="60"/>
  <c r="K57" i="60"/>
  <c r="J57" i="60"/>
  <c r="S56" i="60"/>
  <c r="L56" i="60"/>
  <c r="K56" i="60"/>
  <c r="J56" i="60"/>
  <c r="S55" i="60"/>
  <c r="L55" i="60"/>
  <c r="K55" i="60"/>
  <c r="J55" i="60"/>
  <c r="S54" i="60"/>
  <c r="L54" i="60"/>
  <c r="K54" i="60"/>
  <c r="J54" i="60"/>
  <c r="S53" i="60"/>
  <c r="L53" i="60"/>
  <c r="K53" i="60"/>
  <c r="J53" i="60"/>
  <c r="S52" i="60"/>
  <c r="L52" i="60"/>
  <c r="K52" i="60"/>
  <c r="J52" i="60"/>
  <c r="S51" i="60"/>
  <c r="L51" i="60"/>
  <c r="K51" i="60"/>
  <c r="J51" i="60"/>
  <c r="S50" i="60"/>
  <c r="L50" i="60"/>
  <c r="K50" i="60"/>
  <c r="J50" i="60"/>
  <c r="S49" i="60"/>
  <c r="L49" i="60"/>
  <c r="K49" i="60"/>
  <c r="J49" i="60"/>
  <c r="S48" i="60"/>
  <c r="L48" i="60"/>
  <c r="K48" i="60"/>
  <c r="J48" i="60"/>
  <c r="S47" i="60"/>
  <c r="L47" i="60"/>
  <c r="K47" i="60"/>
  <c r="J47" i="60"/>
  <c r="S46" i="60"/>
  <c r="L46" i="60"/>
  <c r="K46" i="60"/>
  <c r="J46" i="60"/>
  <c r="S45" i="60"/>
  <c r="L45" i="60"/>
  <c r="K45" i="60"/>
  <c r="J45" i="60"/>
  <c r="S44" i="60"/>
  <c r="L44" i="60"/>
  <c r="K44" i="60"/>
  <c r="J44" i="60"/>
  <c r="S43" i="60"/>
  <c r="L43" i="60"/>
  <c r="K43" i="60"/>
  <c r="J43" i="60"/>
  <c r="S42" i="60"/>
  <c r="L42" i="60"/>
  <c r="K42" i="60"/>
  <c r="J42" i="60"/>
  <c r="S41" i="60"/>
  <c r="L41" i="60"/>
  <c r="K41" i="60"/>
  <c r="J41" i="60"/>
  <c r="S40" i="60"/>
  <c r="L40" i="60"/>
  <c r="K40" i="60"/>
  <c r="J40" i="60"/>
  <c r="S39" i="60"/>
  <c r="L39" i="60"/>
  <c r="K39" i="60"/>
  <c r="J39" i="60"/>
  <c r="S38" i="60"/>
  <c r="L38" i="60"/>
  <c r="K38" i="60"/>
  <c r="J38" i="60"/>
  <c r="S37" i="60"/>
  <c r="L37" i="60"/>
  <c r="K37" i="60"/>
  <c r="J37" i="60"/>
  <c r="S36" i="60"/>
  <c r="L36" i="60"/>
  <c r="K36" i="60"/>
  <c r="J36" i="60"/>
  <c r="S35" i="60"/>
  <c r="L35" i="60"/>
  <c r="K35" i="60"/>
  <c r="J35" i="60"/>
  <c r="S34" i="60"/>
  <c r="L34" i="60"/>
  <c r="K34" i="60"/>
  <c r="J34" i="60"/>
  <c r="S33" i="60"/>
  <c r="L33" i="60"/>
  <c r="E5" i="60" s="1"/>
  <c r="K33" i="60"/>
  <c r="J33" i="60"/>
  <c r="Q30" i="60"/>
  <c r="P30" i="60"/>
  <c r="O30" i="60"/>
  <c r="N30" i="60"/>
  <c r="M30" i="60"/>
  <c r="L30" i="60"/>
  <c r="K30" i="60"/>
  <c r="Q29" i="60"/>
  <c r="P29" i="60"/>
  <c r="O29" i="60"/>
  <c r="N29" i="60"/>
  <c r="M29" i="60"/>
  <c r="L29" i="60"/>
  <c r="K29" i="60"/>
  <c r="S28" i="60"/>
  <c r="Q28" i="60"/>
  <c r="P28" i="60"/>
  <c r="O28" i="60"/>
  <c r="N28" i="60"/>
  <c r="M28" i="60"/>
  <c r="L28" i="60"/>
  <c r="K28" i="60"/>
  <c r="R27" i="60"/>
  <c r="P27" i="60"/>
  <c r="O27" i="60"/>
  <c r="N27" i="60"/>
  <c r="M27" i="60"/>
  <c r="L27" i="60"/>
  <c r="K27" i="60"/>
  <c r="R26" i="60"/>
  <c r="P26" i="60"/>
  <c r="O26" i="60"/>
  <c r="N26" i="60"/>
  <c r="M26" i="60"/>
  <c r="L26" i="60"/>
  <c r="K26" i="60"/>
  <c r="S25" i="60"/>
  <c r="R25" i="60"/>
  <c r="P25" i="60"/>
  <c r="O25" i="60"/>
  <c r="N25" i="60"/>
  <c r="M25" i="60"/>
  <c r="L25" i="60"/>
  <c r="K25" i="60"/>
  <c r="R24" i="60"/>
  <c r="Q24" i="60"/>
  <c r="O24" i="60"/>
  <c r="N24" i="60"/>
  <c r="M24" i="60"/>
  <c r="L24" i="60"/>
  <c r="K24" i="60"/>
  <c r="R23" i="60"/>
  <c r="Q23" i="60"/>
  <c r="O23" i="60"/>
  <c r="N23" i="60"/>
  <c r="M23" i="60"/>
  <c r="L23" i="60"/>
  <c r="K23" i="60"/>
  <c r="S22" i="60"/>
  <c r="R22" i="60"/>
  <c r="Q22" i="60"/>
  <c r="O22" i="60"/>
  <c r="N22" i="60"/>
  <c r="M22" i="60"/>
  <c r="L22" i="60"/>
  <c r="K22" i="60"/>
  <c r="R21" i="60"/>
  <c r="Q21" i="60"/>
  <c r="P21" i="60"/>
  <c r="N21" i="60"/>
  <c r="M21" i="60"/>
  <c r="L21" i="60"/>
  <c r="K21" i="60"/>
  <c r="R20" i="60"/>
  <c r="Q20" i="60"/>
  <c r="P20" i="60"/>
  <c r="N20" i="60"/>
  <c r="M20" i="60"/>
  <c r="L20" i="60"/>
  <c r="K20" i="60"/>
  <c r="S19" i="60"/>
  <c r="R19" i="60"/>
  <c r="Q19" i="60"/>
  <c r="P19" i="60"/>
  <c r="N19" i="60"/>
  <c r="M19" i="60"/>
  <c r="L19" i="60"/>
  <c r="K19" i="60"/>
  <c r="R18" i="60"/>
  <c r="Q18" i="60"/>
  <c r="P18" i="60"/>
  <c r="O18" i="60"/>
  <c r="M18" i="60"/>
  <c r="L18" i="60"/>
  <c r="K18" i="60"/>
  <c r="R17" i="60"/>
  <c r="Q17" i="60"/>
  <c r="P17" i="60"/>
  <c r="O17" i="60"/>
  <c r="M17" i="60"/>
  <c r="L17" i="60"/>
  <c r="K17" i="60"/>
  <c r="S16" i="60"/>
  <c r="R16" i="60"/>
  <c r="Q16" i="60"/>
  <c r="P16" i="60"/>
  <c r="O16" i="60"/>
  <c r="M16" i="60"/>
  <c r="L16" i="60"/>
  <c r="K16" i="60"/>
  <c r="R15" i="60"/>
  <c r="Q15" i="60"/>
  <c r="P15" i="60"/>
  <c r="O15" i="60"/>
  <c r="N15" i="60"/>
  <c r="L15" i="60"/>
  <c r="K15" i="60"/>
  <c r="R14" i="60"/>
  <c r="Q14" i="60"/>
  <c r="P14" i="60"/>
  <c r="O14" i="60"/>
  <c r="N14" i="60"/>
  <c r="L14" i="60"/>
  <c r="K14" i="60"/>
  <c r="S13" i="60"/>
  <c r="R13" i="60"/>
  <c r="Q13" i="60"/>
  <c r="P13" i="60"/>
  <c r="O13" i="60"/>
  <c r="N13" i="60"/>
  <c r="L13" i="60"/>
  <c r="K13" i="60"/>
  <c r="R12" i="60"/>
  <c r="Q12" i="60"/>
  <c r="P12" i="60"/>
  <c r="O12" i="60"/>
  <c r="N12" i="60"/>
  <c r="M12" i="60"/>
  <c r="K12" i="60"/>
  <c r="R11" i="60"/>
  <c r="Q11" i="60"/>
  <c r="P11" i="60"/>
  <c r="O11" i="60"/>
  <c r="N11" i="60"/>
  <c r="M11" i="60"/>
  <c r="K11" i="60"/>
  <c r="S10" i="60"/>
  <c r="R10" i="60"/>
  <c r="Q10" i="60"/>
  <c r="P10" i="60"/>
  <c r="O10" i="60"/>
  <c r="N10" i="60"/>
  <c r="M10" i="60"/>
  <c r="K10" i="60"/>
  <c r="R9" i="60"/>
  <c r="Q9" i="60"/>
  <c r="P9" i="60"/>
  <c r="O9" i="60"/>
  <c r="N9" i="60"/>
  <c r="M9" i="60"/>
  <c r="L9" i="60"/>
  <c r="R8" i="60"/>
  <c r="Q8" i="60"/>
  <c r="P8" i="60"/>
  <c r="O8" i="60"/>
  <c r="N8" i="60"/>
  <c r="M8" i="60"/>
  <c r="L8" i="60"/>
  <c r="S7" i="60"/>
  <c r="R7" i="60"/>
  <c r="Q7" i="60"/>
  <c r="P7" i="60"/>
  <c r="O7" i="60"/>
  <c r="N7" i="60"/>
  <c r="M7" i="60"/>
  <c r="L7" i="60"/>
  <c r="C5" i="60"/>
  <c r="L1" i="60"/>
  <c r="S60" i="59"/>
  <c r="L60" i="59"/>
  <c r="K60" i="59"/>
  <c r="J60" i="59"/>
  <c r="S59" i="59"/>
  <c r="L59" i="59"/>
  <c r="K59" i="59"/>
  <c r="J59" i="59"/>
  <c r="S58" i="59"/>
  <c r="L58" i="59"/>
  <c r="K58" i="59"/>
  <c r="J58" i="59"/>
  <c r="S57" i="59"/>
  <c r="L57" i="59"/>
  <c r="K57" i="59"/>
  <c r="J57" i="59"/>
  <c r="S56" i="59"/>
  <c r="L56" i="59"/>
  <c r="K56" i="59"/>
  <c r="J56" i="59"/>
  <c r="S55" i="59"/>
  <c r="L55" i="59"/>
  <c r="K55" i="59"/>
  <c r="J55" i="59"/>
  <c r="S54" i="59"/>
  <c r="L54" i="59"/>
  <c r="K54" i="59"/>
  <c r="J54" i="59"/>
  <c r="S53" i="59"/>
  <c r="L53" i="59"/>
  <c r="K53" i="59"/>
  <c r="J53" i="59"/>
  <c r="S52" i="59"/>
  <c r="L52" i="59"/>
  <c r="K52" i="59"/>
  <c r="J52" i="59"/>
  <c r="S51" i="59"/>
  <c r="L51" i="59"/>
  <c r="K51" i="59"/>
  <c r="J51" i="59"/>
  <c r="S50" i="59"/>
  <c r="L50" i="59"/>
  <c r="K50" i="59"/>
  <c r="J50" i="59"/>
  <c r="S49" i="59"/>
  <c r="L49" i="59"/>
  <c r="K49" i="59"/>
  <c r="J49" i="59"/>
  <c r="S48" i="59"/>
  <c r="L48" i="59"/>
  <c r="K48" i="59"/>
  <c r="J48" i="59"/>
  <c r="S47" i="59"/>
  <c r="L47" i="59"/>
  <c r="K47" i="59"/>
  <c r="J47" i="59"/>
  <c r="S46" i="59"/>
  <c r="L46" i="59"/>
  <c r="K46" i="59"/>
  <c r="J46" i="59"/>
  <c r="S45" i="59"/>
  <c r="L45" i="59"/>
  <c r="K45" i="59"/>
  <c r="J45" i="59"/>
  <c r="S44" i="59"/>
  <c r="L44" i="59"/>
  <c r="K44" i="59"/>
  <c r="J44" i="59"/>
  <c r="S43" i="59"/>
  <c r="L43" i="59"/>
  <c r="K43" i="59"/>
  <c r="J43" i="59"/>
  <c r="S42" i="59"/>
  <c r="L42" i="59"/>
  <c r="K42" i="59"/>
  <c r="J42" i="59"/>
  <c r="S41" i="59"/>
  <c r="L41" i="59"/>
  <c r="K41" i="59"/>
  <c r="J41" i="59"/>
  <c r="S40" i="59"/>
  <c r="L40" i="59"/>
  <c r="K40" i="59"/>
  <c r="J40" i="59"/>
  <c r="S39" i="59"/>
  <c r="L39" i="59"/>
  <c r="K39" i="59"/>
  <c r="J39" i="59"/>
  <c r="S38" i="59"/>
  <c r="L38" i="59"/>
  <c r="K38" i="59"/>
  <c r="J38" i="59"/>
  <c r="S37" i="59"/>
  <c r="L37" i="59"/>
  <c r="K37" i="59"/>
  <c r="J37" i="59"/>
  <c r="S36" i="59"/>
  <c r="L36" i="59"/>
  <c r="K36" i="59"/>
  <c r="J36" i="59"/>
  <c r="S35" i="59"/>
  <c r="L35" i="59"/>
  <c r="K35" i="59"/>
  <c r="J35" i="59"/>
  <c r="S34" i="59"/>
  <c r="L34" i="59"/>
  <c r="K34" i="59"/>
  <c r="J34" i="59"/>
  <c r="S33" i="59"/>
  <c r="L33" i="59"/>
  <c r="K33" i="59"/>
  <c r="J33" i="59"/>
  <c r="Q30" i="59"/>
  <c r="P30" i="59"/>
  <c r="O30" i="59"/>
  <c r="N30" i="59"/>
  <c r="M30" i="59"/>
  <c r="L30" i="59"/>
  <c r="K30" i="59"/>
  <c r="Q29" i="59"/>
  <c r="P29" i="59"/>
  <c r="O29" i="59"/>
  <c r="N29" i="59"/>
  <c r="M29" i="59"/>
  <c r="L29" i="59"/>
  <c r="K29" i="59"/>
  <c r="S28" i="59"/>
  <c r="Q28" i="59"/>
  <c r="P28" i="59"/>
  <c r="O28" i="59"/>
  <c r="N28" i="59"/>
  <c r="M28" i="59"/>
  <c r="L28" i="59"/>
  <c r="K28" i="59"/>
  <c r="R27" i="59"/>
  <c r="P27" i="59"/>
  <c r="O27" i="59"/>
  <c r="N27" i="59"/>
  <c r="M27" i="59"/>
  <c r="L27" i="59"/>
  <c r="K27" i="59"/>
  <c r="R26" i="59"/>
  <c r="P26" i="59"/>
  <c r="O26" i="59"/>
  <c r="N26" i="59"/>
  <c r="M26" i="59"/>
  <c r="L26" i="59"/>
  <c r="K26" i="59"/>
  <c r="S25" i="59"/>
  <c r="R25" i="59"/>
  <c r="P25" i="59"/>
  <c r="O25" i="59"/>
  <c r="N25" i="59"/>
  <c r="M25" i="59"/>
  <c r="L25" i="59"/>
  <c r="K25" i="59"/>
  <c r="R24" i="59"/>
  <c r="Q24" i="59"/>
  <c r="O24" i="59"/>
  <c r="N24" i="59"/>
  <c r="M24" i="59"/>
  <c r="L24" i="59"/>
  <c r="K24" i="59"/>
  <c r="R23" i="59"/>
  <c r="Q23" i="59"/>
  <c r="O23" i="59"/>
  <c r="N23" i="59"/>
  <c r="M23" i="59"/>
  <c r="L23" i="59"/>
  <c r="K23" i="59"/>
  <c r="S22" i="59"/>
  <c r="R22" i="59"/>
  <c r="Q22" i="59"/>
  <c r="O22" i="59"/>
  <c r="N22" i="59"/>
  <c r="M22" i="59"/>
  <c r="L22" i="59"/>
  <c r="K22" i="59"/>
  <c r="R21" i="59"/>
  <c r="Q21" i="59"/>
  <c r="P21" i="59"/>
  <c r="N21" i="59"/>
  <c r="M21" i="59"/>
  <c r="L21" i="59"/>
  <c r="K21" i="59"/>
  <c r="R20" i="59"/>
  <c r="Q20" i="59"/>
  <c r="P20" i="59"/>
  <c r="N20" i="59"/>
  <c r="M20" i="59"/>
  <c r="L20" i="59"/>
  <c r="K20" i="59"/>
  <c r="S19" i="59"/>
  <c r="R19" i="59"/>
  <c r="Q19" i="59"/>
  <c r="P19" i="59"/>
  <c r="N19" i="59"/>
  <c r="M19" i="59"/>
  <c r="L19" i="59"/>
  <c r="K19" i="59"/>
  <c r="R18" i="59"/>
  <c r="Q18" i="59"/>
  <c r="P18" i="59"/>
  <c r="O18" i="59"/>
  <c r="M18" i="59"/>
  <c r="L18" i="59"/>
  <c r="K18" i="59"/>
  <c r="R17" i="59"/>
  <c r="Q17" i="59"/>
  <c r="P17" i="59"/>
  <c r="O17" i="59"/>
  <c r="M17" i="59"/>
  <c r="L17" i="59"/>
  <c r="K17" i="59"/>
  <c r="S16" i="59"/>
  <c r="R16" i="59"/>
  <c r="Q16" i="59"/>
  <c r="P16" i="59"/>
  <c r="O16" i="59"/>
  <c r="M16" i="59"/>
  <c r="L16" i="59"/>
  <c r="K16" i="59"/>
  <c r="R15" i="59"/>
  <c r="Q15" i="59"/>
  <c r="P15" i="59"/>
  <c r="O15" i="59"/>
  <c r="N15" i="59"/>
  <c r="L15" i="59"/>
  <c r="K15" i="59"/>
  <c r="R14" i="59"/>
  <c r="Q14" i="59"/>
  <c r="P14" i="59"/>
  <c r="O14" i="59"/>
  <c r="N14" i="59"/>
  <c r="L14" i="59"/>
  <c r="K14" i="59"/>
  <c r="S13" i="59"/>
  <c r="R13" i="59"/>
  <c r="Q13" i="59"/>
  <c r="P13" i="59"/>
  <c r="O13" i="59"/>
  <c r="N13" i="59"/>
  <c r="L13" i="59"/>
  <c r="K13" i="59"/>
  <c r="R12" i="59"/>
  <c r="Q12" i="59"/>
  <c r="P12" i="59"/>
  <c r="O12" i="59"/>
  <c r="N12" i="59"/>
  <c r="M12" i="59"/>
  <c r="K12" i="59"/>
  <c r="R11" i="59"/>
  <c r="Q11" i="59"/>
  <c r="P11" i="59"/>
  <c r="O11" i="59"/>
  <c r="N11" i="59"/>
  <c r="M11" i="59"/>
  <c r="K11" i="59"/>
  <c r="S10" i="59"/>
  <c r="R10" i="59"/>
  <c r="Q10" i="59"/>
  <c r="P10" i="59"/>
  <c r="O10" i="59"/>
  <c r="N10" i="59"/>
  <c r="M10" i="59"/>
  <c r="K10" i="59"/>
  <c r="R9" i="59"/>
  <c r="Q9" i="59"/>
  <c r="P9" i="59"/>
  <c r="O9" i="59"/>
  <c r="N9" i="59"/>
  <c r="M9" i="59"/>
  <c r="L9" i="59"/>
  <c r="R8" i="59"/>
  <c r="Q8" i="59"/>
  <c r="P8" i="59"/>
  <c r="O8" i="59"/>
  <c r="N8" i="59"/>
  <c r="M8" i="59"/>
  <c r="L8" i="59"/>
  <c r="S7" i="59"/>
  <c r="R7" i="59"/>
  <c r="Q7" i="59"/>
  <c r="P7" i="59"/>
  <c r="O7" i="59"/>
  <c r="N7" i="59"/>
  <c r="M7" i="59"/>
  <c r="L7" i="59"/>
  <c r="E5" i="59"/>
  <c r="C5" i="59"/>
  <c r="L1" i="59"/>
  <c r="S60" i="58"/>
  <c r="L60" i="58"/>
  <c r="K60" i="58"/>
  <c r="J60" i="58"/>
  <c r="S59" i="58"/>
  <c r="L59" i="58"/>
  <c r="K59" i="58"/>
  <c r="J59" i="58"/>
  <c r="S58" i="58"/>
  <c r="L58" i="58"/>
  <c r="K58" i="58"/>
  <c r="J58" i="58"/>
  <c r="S57" i="58"/>
  <c r="L57" i="58"/>
  <c r="K57" i="58"/>
  <c r="J57" i="58"/>
  <c r="S56" i="58"/>
  <c r="L56" i="58"/>
  <c r="K56" i="58"/>
  <c r="J56" i="58"/>
  <c r="S55" i="58"/>
  <c r="L55" i="58"/>
  <c r="K55" i="58"/>
  <c r="J55" i="58"/>
  <c r="S54" i="58"/>
  <c r="L54" i="58"/>
  <c r="K54" i="58"/>
  <c r="J54" i="58"/>
  <c r="S53" i="58"/>
  <c r="L53" i="58"/>
  <c r="K53" i="58"/>
  <c r="J53" i="58"/>
  <c r="S52" i="58"/>
  <c r="L52" i="58"/>
  <c r="K52" i="58"/>
  <c r="J52" i="58"/>
  <c r="S51" i="58"/>
  <c r="L51" i="58"/>
  <c r="K51" i="58"/>
  <c r="J51" i="58"/>
  <c r="S50" i="58"/>
  <c r="L50" i="58"/>
  <c r="K50" i="58"/>
  <c r="J50" i="58"/>
  <c r="S49" i="58"/>
  <c r="L49" i="58"/>
  <c r="K49" i="58"/>
  <c r="J49" i="58"/>
  <c r="S48" i="58"/>
  <c r="L48" i="58"/>
  <c r="K48" i="58"/>
  <c r="J48" i="58"/>
  <c r="S47" i="58"/>
  <c r="L47" i="58"/>
  <c r="K47" i="58"/>
  <c r="J47" i="58"/>
  <c r="S46" i="58"/>
  <c r="L46" i="58"/>
  <c r="K46" i="58"/>
  <c r="J46" i="58"/>
  <c r="S45" i="58"/>
  <c r="L45" i="58"/>
  <c r="K45" i="58"/>
  <c r="J45" i="58"/>
  <c r="S44" i="58"/>
  <c r="L44" i="58"/>
  <c r="K44" i="58"/>
  <c r="J44" i="58"/>
  <c r="S43" i="58"/>
  <c r="L43" i="58"/>
  <c r="K43" i="58"/>
  <c r="J43" i="58"/>
  <c r="S42" i="58"/>
  <c r="L42" i="58"/>
  <c r="K42" i="58"/>
  <c r="J42" i="58"/>
  <c r="S41" i="58"/>
  <c r="L41" i="58"/>
  <c r="K41" i="58"/>
  <c r="J41" i="58"/>
  <c r="S40" i="58"/>
  <c r="L40" i="58"/>
  <c r="K40" i="58"/>
  <c r="J40" i="58"/>
  <c r="S39" i="58"/>
  <c r="L39" i="58"/>
  <c r="K39" i="58"/>
  <c r="J39" i="58"/>
  <c r="S38" i="58"/>
  <c r="L38" i="58"/>
  <c r="K38" i="58"/>
  <c r="J38" i="58"/>
  <c r="S37" i="58"/>
  <c r="L37" i="58"/>
  <c r="K37" i="58"/>
  <c r="J37" i="58"/>
  <c r="S36" i="58"/>
  <c r="L36" i="58"/>
  <c r="K36" i="58"/>
  <c r="J36" i="58"/>
  <c r="S35" i="58"/>
  <c r="L35" i="58"/>
  <c r="K35" i="58"/>
  <c r="J35" i="58"/>
  <c r="S34" i="58"/>
  <c r="L34" i="58"/>
  <c r="K34" i="58"/>
  <c r="J34" i="58"/>
  <c r="S33" i="58"/>
  <c r="L33" i="58"/>
  <c r="E5" i="58" s="1"/>
  <c r="K33" i="58"/>
  <c r="J33" i="58"/>
  <c r="Q30" i="58"/>
  <c r="P30" i="58"/>
  <c r="O30" i="58"/>
  <c r="N30" i="58"/>
  <c r="M30" i="58"/>
  <c r="L30" i="58"/>
  <c r="K30" i="58"/>
  <c r="Q29" i="58"/>
  <c r="P29" i="58"/>
  <c r="O29" i="58"/>
  <c r="N29" i="58"/>
  <c r="M29" i="58"/>
  <c r="L29" i="58"/>
  <c r="K29" i="58"/>
  <c r="S28" i="58"/>
  <c r="Q28" i="58"/>
  <c r="P28" i="58"/>
  <c r="O28" i="58"/>
  <c r="N28" i="58"/>
  <c r="M28" i="58"/>
  <c r="L28" i="58"/>
  <c r="K28" i="58"/>
  <c r="R27" i="58"/>
  <c r="P27" i="58"/>
  <c r="O27" i="58"/>
  <c r="N27" i="58"/>
  <c r="M27" i="58"/>
  <c r="L27" i="58"/>
  <c r="K27" i="58"/>
  <c r="R26" i="58"/>
  <c r="P26" i="58"/>
  <c r="O26" i="58"/>
  <c r="N26" i="58"/>
  <c r="M26" i="58"/>
  <c r="L26" i="58"/>
  <c r="K26" i="58"/>
  <c r="S25" i="58"/>
  <c r="R25" i="58"/>
  <c r="P25" i="58"/>
  <c r="O25" i="58"/>
  <c r="N25" i="58"/>
  <c r="M25" i="58"/>
  <c r="L25" i="58"/>
  <c r="K25" i="58"/>
  <c r="R24" i="58"/>
  <c r="Q24" i="58"/>
  <c r="O24" i="58"/>
  <c r="N24" i="58"/>
  <c r="M24" i="58"/>
  <c r="L24" i="58"/>
  <c r="K24" i="58"/>
  <c r="R23" i="58"/>
  <c r="Q23" i="58"/>
  <c r="O23" i="58"/>
  <c r="N23" i="58"/>
  <c r="M23" i="58"/>
  <c r="L23" i="58"/>
  <c r="K23" i="58"/>
  <c r="S22" i="58"/>
  <c r="R22" i="58"/>
  <c r="Q22" i="58"/>
  <c r="O22" i="58"/>
  <c r="N22" i="58"/>
  <c r="M22" i="58"/>
  <c r="L22" i="58"/>
  <c r="K22" i="58"/>
  <c r="R21" i="58"/>
  <c r="Q21" i="58"/>
  <c r="P21" i="58"/>
  <c r="N21" i="58"/>
  <c r="M21" i="58"/>
  <c r="L21" i="58"/>
  <c r="K21" i="58"/>
  <c r="R20" i="58"/>
  <c r="Q20" i="58"/>
  <c r="P20" i="58"/>
  <c r="N20" i="58"/>
  <c r="M20" i="58"/>
  <c r="L20" i="58"/>
  <c r="K20" i="58"/>
  <c r="S19" i="58"/>
  <c r="R19" i="58"/>
  <c r="Q19" i="58"/>
  <c r="P19" i="58"/>
  <c r="N19" i="58"/>
  <c r="M19" i="58"/>
  <c r="L19" i="58"/>
  <c r="K19" i="58"/>
  <c r="R18" i="58"/>
  <c r="Q18" i="58"/>
  <c r="P18" i="58"/>
  <c r="O18" i="58"/>
  <c r="M18" i="58"/>
  <c r="L18" i="58"/>
  <c r="K18" i="58"/>
  <c r="R17" i="58"/>
  <c r="Q17" i="58"/>
  <c r="P17" i="58"/>
  <c r="O17" i="58"/>
  <c r="M17" i="58"/>
  <c r="L17" i="58"/>
  <c r="K17" i="58"/>
  <c r="S16" i="58"/>
  <c r="R16" i="58"/>
  <c r="Q16" i="58"/>
  <c r="P16" i="58"/>
  <c r="O16" i="58"/>
  <c r="M16" i="58"/>
  <c r="L16" i="58"/>
  <c r="K16" i="58"/>
  <c r="R15" i="58"/>
  <c r="Q15" i="58"/>
  <c r="P15" i="58"/>
  <c r="O15" i="58"/>
  <c r="N15" i="58"/>
  <c r="L15" i="58"/>
  <c r="K15" i="58"/>
  <c r="R14" i="58"/>
  <c r="Q14" i="58"/>
  <c r="P14" i="58"/>
  <c r="O14" i="58"/>
  <c r="N14" i="58"/>
  <c r="L14" i="58"/>
  <c r="K14" i="58"/>
  <c r="S13" i="58"/>
  <c r="R13" i="58"/>
  <c r="Q13" i="58"/>
  <c r="P13" i="58"/>
  <c r="O13" i="58"/>
  <c r="N13" i="58"/>
  <c r="L13" i="58"/>
  <c r="K13" i="58"/>
  <c r="R12" i="58"/>
  <c r="Q12" i="58"/>
  <c r="P12" i="58"/>
  <c r="O12" i="58"/>
  <c r="N12" i="58"/>
  <c r="M12" i="58"/>
  <c r="K12" i="58"/>
  <c r="R11" i="58"/>
  <c r="Q11" i="58"/>
  <c r="P11" i="58"/>
  <c r="O11" i="58"/>
  <c r="N11" i="58"/>
  <c r="M11" i="58"/>
  <c r="K11" i="58"/>
  <c r="S10" i="58"/>
  <c r="R10" i="58"/>
  <c r="Q10" i="58"/>
  <c r="P10" i="58"/>
  <c r="O10" i="58"/>
  <c r="N10" i="58"/>
  <c r="M10" i="58"/>
  <c r="K10" i="58"/>
  <c r="R9" i="58"/>
  <c r="Q9" i="58"/>
  <c r="P9" i="58"/>
  <c r="O9" i="58"/>
  <c r="N9" i="58"/>
  <c r="M9" i="58"/>
  <c r="L9" i="58"/>
  <c r="R8" i="58"/>
  <c r="Q8" i="58"/>
  <c r="P8" i="58"/>
  <c r="O8" i="58"/>
  <c r="N8" i="58"/>
  <c r="M8" i="58"/>
  <c r="L8" i="58"/>
  <c r="S7" i="58"/>
  <c r="R7" i="58"/>
  <c r="Q7" i="58"/>
  <c r="P7" i="58"/>
  <c r="O7" i="58"/>
  <c r="N7" i="58"/>
  <c r="M7" i="58"/>
  <c r="L7" i="58"/>
  <c r="C5" i="58"/>
  <c r="L1" i="58"/>
  <c r="S60" i="57"/>
  <c r="L60" i="57"/>
  <c r="K60" i="57"/>
  <c r="J60" i="57"/>
  <c r="S59" i="57"/>
  <c r="L59" i="57"/>
  <c r="K59" i="57"/>
  <c r="J59" i="57"/>
  <c r="S58" i="57"/>
  <c r="L58" i="57"/>
  <c r="K58" i="57"/>
  <c r="J58" i="57"/>
  <c r="S57" i="57"/>
  <c r="L57" i="57"/>
  <c r="K57" i="57"/>
  <c r="J57" i="57"/>
  <c r="S56" i="57"/>
  <c r="L56" i="57"/>
  <c r="K56" i="57"/>
  <c r="J56" i="57"/>
  <c r="S55" i="57"/>
  <c r="L55" i="57"/>
  <c r="K55" i="57"/>
  <c r="J55" i="57"/>
  <c r="S54" i="57"/>
  <c r="L54" i="57"/>
  <c r="K54" i="57"/>
  <c r="J54" i="57"/>
  <c r="S53" i="57"/>
  <c r="L53" i="57"/>
  <c r="K53" i="57"/>
  <c r="J53" i="57"/>
  <c r="S52" i="57"/>
  <c r="L52" i="57"/>
  <c r="K52" i="57"/>
  <c r="J52" i="57"/>
  <c r="S51" i="57"/>
  <c r="L51" i="57"/>
  <c r="K51" i="57"/>
  <c r="J51" i="57"/>
  <c r="S50" i="57"/>
  <c r="L50" i="57"/>
  <c r="K50" i="57"/>
  <c r="J50" i="57"/>
  <c r="S49" i="57"/>
  <c r="L49" i="57"/>
  <c r="K49" i="57"/>
  <c r="J49" i="57"/>
  <c r="S48" i="57"/>
  <c r="L48" i="57"/>
  <c r="K48" i="57"/>
  <c r="J48" i="57"/>
  <c r="S47" i="57"/>
  <c r="L47" i="57"/>
  <c r="K47" i="57"/>
  <c r="J47" i="57"/>
  <c r="S46" i="57"/>
  <c r="L46" i="57"/>
  <c r="K46" i="57"/>
  <c r="J46" i="57"/>
  <c r="S45" i="57"/>
  <c r="L45" i="57"/>
  <c r="K45" i="57"/>
  <c r="J45" i="57"/>
  <c r="S44" i="57"/>
  <c r="L44" i="57"/>
  <c r="K44" i="57"/>
  <c r="J44" i="57"/>
  <c r="S43" i="57"/>
  <c r="L43" i="57"/>
  <c r="K43" i="57"/>
  <c r="J43" i="57"/>
  <c r="S42" i="57"/>
  <c r="L42" i="57"/>
  <c r="K42" i="57"/>
  <c r="J42" i="57"/>
  <c r="S41" i="57"/>
  <c r="L41" i="57"/>
  <c r="K41" i="57"/>
  <c r="J41" i="57"/>
  <c r="S40" i="57"/>
  <c r="L40" i="57"/>
  <c r="K40" i="57"/>
  <c r="J40" i="57"/>
  <c r="S39" i="57"/>
  <c r="L39" i="57"/>
  <c r="K39" i="57"/>
  <c r="J39" i="57"/>
  <c r="S38" i="57"/>
  <c r="L38" i="57"/>
  <c r="K38" i="57"/>
  <c r="J38" i="57"/>
  <c r="S37" i="57"/>
  <c r="L37" i="57"/>
  <c r="K37" i="57"/>
  <c r="J37" i="57"/>
  <c r="S36" i="57"/>
  <c r="L36" i="57"/>
  <c r="K36" i="57"/>
  <c r="J36" i="57"/>
  <c r="S35" i="57"/>
  <c r="L35" i="57"/>
  <c r="K35" i="57"/>
  <c r="J35" i="57"/>
  <c r="S34" i="57"/>
  <c r="L34" i="57"/>
  <c r="K34" i="57"/>
  <c r="J34" i="57"/>
  <c r="S33" i="57"/>
  <c r="L33" i="57"/>
  <c r="K33" i="57"/>
  <c r="J33" i="57"/>
  <c r="Q30" i="57"/>
  <c r="P30" i="57"/>
  <c r="O30" i="57"/>
  <c r="N30" i="57"/>
  <c r="M30" i="57"/>
  <c r="L30" i="57"/>
  <c r="K30" i="57"/>
  <c r="Q29" i="57"/>
  <c r="P29" i="57"/>
  <c r="O29" i="57"/>
  <c r="N29" i="57"/>
  <c r="M29" i="57"/>
  <c r="L29" i="57"/>
  <c r="K29" i="57"/>
  <c r="S28" i="57"/>
  <c r="Q28" i="57"/>
  <c r="P28" i="57"/>
  <c r="O28" i="57"/>
  <c r="N28" i="57"/>
  <c r="M28" i="57"/>
  <c r="L28" i="57"/>
  <c r="K28" i="57"/>
  <c r="R27" i="57"/>
  <c r="P27" i="57"/>
  <c r="O27" i="57"/>
  <c r="N27" i="57"/>
  <c r="M27" i="57"/>
  <c r="L27" i="57"/>
  <c r="K27" i="57"/>
  <c r="R26" i="57"/>
  <c r="P26" i="57"/>
  <c r="O26" i="57"/>
  <c r="N26" i="57"/>
  <c r="M26" i="57"/>
  <c r="L26" i="57"/>
  <c r="K26" i="57"/>
  <c r="S25" i="57"/>
  <c r="R25" i="57"/>
  <c r="P25" i="57"/>
  <c r="O25" i="57"/>
  <c r="N25" i="57"/>
  <c r="M25" i="57"/>
  <c r="L25" i="57"/>
  <c r="K25" i="57"/>
  <c r="R24" i="57"/>
  <c r="Q24" i="57"/>
  <c r="O24" i="57"/>
  <c r="N24" i="57"/>
  <c r="M24" i="57"/>
  <c r="L24" i="57"/>
  <c r="K24" i="57"/>
  <c r="R23" i="57"/>
  <c r="Q23" i="57"/>
  <c r="O23" i="57"/>
  <c r="N23" i="57"/>
  <c r="M23" i="57"/>
  <c r="L23" i="57"/>
  <c r="K23" i="57"/>
  <c r="S22" i="57"/>
  <c r="R22" i="57"/>
  <c r="Q22" i="57"/>
  <c r="O22" i="57"/>
  <c r="N22" i="57"/>
  <c r="M22" i="57"/>
  <c r="L22" i="57"/>
  <c r="K22" i="57"/>
  <c r="R21" i="57"/>
  <c r="Q21" i="57"/>
  <c r="P21" i="57"/>
  <c r="N21" i="57"/>
  <c r="M21" i="57"/>
  <c r="L21" i="57"/>
  <c r="K21" i="57"/>
  <c r="R20" i="57"/>
  <c r="Q20" i="57"/>
  <c r="P20" i="57"/>
  <c r="N20" i="57"/>
  <c r="M20" i="57"/>
  <c r="L20" i="57"/>
  <c r="K20" i="57"/>
  <c r="S19" i="57"/>
  <c r="R19" i="57"/>
  <c r="Q19" i="57"/>
  <c r="P19" i="57"/>
  <c r="N19" i="57"/>
  <c r="M19" i="57"/>
  <c r="L19" i="57"/>
  <c r="K19" i="57"/>
  <c r="R18" i="57"/>
  <c r="Q18" i="57"/>
  <c r="P18" i="57"/>
  <c r="O18" i="57"/>
  <c r="M18" i="57"/>
  <c r="L18" i="57"/>
  <c r="K18" i="57"/>
  <c r="R17" i="57"/>
  <c r="Q17" i="57"/>
  <c r="P17" i="57"/>
  <c r="O17" i="57"/>
  <c r="M17" i="57"/>
  <c r="L17" i="57"/>
  <c r="K17" i="57"/>
  <c r="S16" i="57"/>
  <c r="R16" i="57"/>
  <c r="Q16" i="57"/>
  <c r="P16" i="57"/>
  <c r="O16" i="57"/>
  <c r="M16" i="57"/>
  <c r="L16" i="57"/>
  <c r="K16" i="57"/>
  <c r="R15" i="57"/>
  <c r="Q15" i="57"/>
  <c r="P15" i="57"/>
  <c r="O15" i="57"/>
  <c r="N15" i="57"/>
  <c r="L15" i="57"/>
  <c r="K15" i="57"/>
  <c r="R14" i="57"/>
  <c r="Q14" i="57"/>
  <c r="P14" i="57"/>
  <c r="O14" i="57"/>
  <c r="N14" i="57"/>
  <c r="L14" i="57"/>
  <c r="K14" i="57"/>
  <c r="S13" i="57"/>
  <c r="R13" i="57"/>
  <c r="Q13" i="57"/>
  <c r="P13" i="57"/>
  <c r="O13" i="57"/>
  <c r="N13" i="57"/>
  <c r="L13" i="57"/>
  <c r="K13" i="57"/>
  <c r="R12" i="57"/>
  <c r="Q12" i="57"/>
  <c r="P12" i="57"/>
  <c r="O12" i="57"/>
  <c r="N12" i="57"/>
  <c r="M12" i="57"/>
  <c r="K12" i="57"/>
  <c r="R11" i="57"/>
  <c r="Q11" i="57"/>
  <c r="P11" i="57"/>
  <c r="O11" i="57"/>
  <c r="N11" i="57"/>
  <c r="M11" i="57"/>
  <c r="K11" i="57"/>
  <c r="S10" i="57"/>
  <c r="R10" i="57"/>
  <c r="Q10" i="57"/>
  <c r="P10" i="57"/>
  <c r="O10" i="57"/>
  <c r="N10" i="57"/>
  <c r="M10" i="57"/>
  <c r="K10" i="57"/>
  <c r="R9" i="57"/>
  <c r="Q9" i="57"/>
  <c r="P9" i="57"/>
  <c r="O9" i="57"/>
  <c r="N9" i="57"/>
  <c r="M9" i="57"/>
  <c r="L9" i="57"/>
  <c r="R8" i="57"/>
  <c r="Q8" i="57"/>
  <c r="P8" i="57"/>
  <c r="O8" i="57"/>
  <c r="N8" i="57"/>
  <c r="M8" i="57"/>
  <c r="L8" i="57"/>
  <c r="S7" i="57"/>
  <c r="R7" i="57"/>
  <c r="Q7" i="57"/>
  <c r="P7" i="57"/>
  <c r="O7" i="57"/>
  <c r="N7" i="57"/>
  <c r="M7" i="57"/>
  <c r="L7" i="57"/>
  <c r="E5" i="57"/>
  <c r="C5" i="57"/>
  <c r="L1" i="57"/>
  <c r="S71" i="56"/>
  <c r="L71" i="56"/>
  <c r="K71" i="56"/>
  <c r="J71" i="56"/>
  <c r="S70" i="56"/>
  <c r="L70" i="56"/>
  <c r="K70" i="56"/>
  <c r="J70" i="56"/>
  <c r="S69" i="56"/>
  <c r="L69" i="56"/>
  <c r="K69" i="56"/>
  <c r="J69" i="56"/>
  <c r="S68" i="56"/>
  <c r="L68" i="56"/>
  <c r="K68" i="56"/>
  <c r="J68" i="56"/>
  <c r="S67" i="56"/>
  <c r="L67" i="56"/>
  <c r="K67" i="56"/>
  <c r="J67" i="56"/>
  <c r="S66" i="56"/>
  <c r="L66" i="56"/>
  <c r="K66" i="56"/>
  <c r="J66" i="56"/>
  <c r="S65" i="56"/>
  <c r="L65" i="56"/>
  <c r="K65" i="56"/>
  <c r="J65" i="56"/>
  <c r="S64" i="56"/>
  <c r="L64" i="56"/>
  <c r="K64" i="56"/>
  <c r="J64" i="56"/>
  <c r="S63" i="56"/>
  <c r="L63" i="56"/>
  <c r="K63" i="56"/>
  <c r="J63" i="56"/>
  <c r="S62" i="56"/>
  <c r="L62" i="56"/>
  <c r="K62" i="56"/>
  <c r="J62" i="56"/>
  <c r="S61" i="56"/>
  <c r="L61" i="56"/>
  <c r="K61" i="56"/>
  <c r="J61" i="56"/>
  <c r="S60" i="56"/>
  <c r="L60" i="56"/>
  <c r="K60" i="56"/>
  <c r="J60" i="56"/>
  <c r="S59" i="56"/>
  <c r="L59" i="56"/>
  <c r="K59" i="56"/>
  <c r="J59" i="56"/>
  <c r="S58" i="56"/>
  <c r="L58" i="56"/>
  <c r="K58" i="56"/>
  <c r="J58" i="56"/>
  <c r="S57" i="56"/>
  <c r="L57" i="56"/>
  <c r="K57" i="56"/>
  <c r="J57" i="56"/>
  <c r="S56" i="56"/>
  <c r="L56" i="56"/>
  <c r="K56" i="56"/>
  <c r="J56" i="56"/>
  <c r="S55" i="56"/>
  <c r="L55" i="56"/>
  <c r="K55" i="56"/>
  <c r="J55" i="56"/>
  <c r="S54" i="56"/>
  <c r="L54" i="56"/>
  <c r="K54" i="56"/>
  <c r="J54" i="56"/>
  <c r="S53" i="56"/>
  <c r="L53" i="56"/>
  <c r="K53" i="56"/>
  <c r="J53" i="56"/>
  <c r="S52" i="56"/>
  <c r="L52" i="56"/>
  <c r="K52" i="56"/>
  <c r="J52" i="56"/>
  <c r="S51" i="56"/>
  <c r="L51" i="56"/>
  <c r="K51" i="56"/>
  <c r="J51" i="56"/>
  <c r="S50" i="56"/>
  <c r="L50" i="56"/>
  <c r="K50" i="56"/>
  <c r="J50" i="56"/>
  <c r="S49" i="56"/>
  <c r="L49" i="56"/>
  <c r="K49" i="56"/>
  <c r="J49" i="56"/>
  <c r="S48" i="56"/>
  <c r="L48" i="56"/>
  <c r="K48" i="56"/>
  <c r="J48" i="56"/>
  <c r="S47" i="56"/>
  <c r="L47" i="56"/>
  <c r="K47" i="56"/>
  <c r="J47" i="56"/>
  <c r="S46" i="56"/>
  <c r="L46" i="56"/>
  <c r="K46" i="56"/>
  <c r="J46" i="56"/>
  <c r="S45" i="56"/>
  <c r="L45" i="56"/>
  <c r="K45" i="56"/>
  <c r="J45" i="56"/>
  <c r="S44" i="56"/>
  <c r="L44" i="56"/>
  <c r="K44" i="56"/>
  <c r="J44" i="56"/>
  <c r="S43" i="56"/>
  <c r="L43" i="56"/>
  <c r="K43" i="56"/>
  <c r="J43" i="56"/>
  <c r="S42" i="56"/>
  <c r="L42" i="56"/>
  <c r="K42" i="56"/>
  <c r="J42" i="56"/>
  <c r="S41" i="56"/>
  <c r="L41" i="56"/>
  <c r="K41" i="56"/>
  <c r="J41" i="56"/>
  <c r="S40" i="56"/>
  <c r="L40" i="56"/>
  <c r="K40" i="56"/>
  <c r="J40" i="56"/>
  <c r="S39" i="56"/>
  <c r="L39" i="56"/>
  <c r="K39" i="56"/>
  <c r="J39" i="56"/>
  <c r="S38" i="56"/>
  <c r="L38" i="56"/>
  <c r="K38" i="56"/>
  <c r="J38" i="56"/>
  <c r="S37" i="56"/>
  <c r="L37" i="56"/>
  <c r="K37" i="56"/>
  <c r="J37" i="56"/>
  <c r="S36" i="56"/>
  <c r="L36" i="56"/>
  <c r="E5" i="56" s="1"/>
  <c r="K36" i="56"/>
  <c r="J36" i="56"/>
  <c r="R33" i="56"/>
  <c r="Q33" i="56"/>
  <c r="P33" i="56"/>
  <c r="O33" i="56"/>
  <c r="N33" i="56"/>
  <c r="M33" i="56"/>
  <c r="L33" i="56"/>
  <c r="K33" i="56"/>
  <c r="R32" i="56"/>
  <c r="Q32" i="56"/>
  <c r="P32" i="56"/>
  <c r="O32" i="56"/>
  <c r="N32" i="56"/>
  <c r="M32" i="56"/>
  <c r="L32" i="56"/>
  <c r="K32" i="56"/>
  <c r="R31" i="56"/>
  <c r="Q31" i="56"/>
  <c r="P31" i="56"/>
  <c r="O31" i="56"/>
  <c r="N31" i="56"/>
  <c r="M31" i="56"/>
  <c r="L31" i="56"/>
  <c r="K31" i="56"/>
  <c r="T31" i="56" s="1"/>
  <c r="S30" i="56"/>
  <c r="Q30" i="56"/>
  <c r="P30" i="56"/>
  <c r="O30" i="56"/>
  <c r="N30" i="56"/>
  <c r="M30" i="56"/>
  <c r="L30" i="56"/>
  <c r="K30" i="56"/>
  <c r="S29" i="56"/>
  <c r="Q29" i="56"/>
  <c r="P29" i="56"/>
  <c r="O29" i="56"/>
  <c r="N29" i="56"/>
  <c r="M29" i="56"/>
  <c r="L29" i="56"/>
  <c r="K29" i="56"/>
  <c r="S28" i="56"/>
  <c r="Q28" i="56"/>
  <c r="P28" i="56"/>
  <c r="O28" i="56"/>
  <c r="N28" i="56"/>
  <c r="M28" i="56"/>
  <c r="L28" i="56"/>
  <c r="K28" i="56"/>
  <c r="T28" i="56" s="1"/>
  <c r="S27" i="56"/>
  <c r="R27" i="56"/>
  <c r="P27" i="56"/>
  <c r="O27" i="56"/>
  <c r="N27" i="56"/>
  <c r="M27" i="56"/>
  <c r="L27" i="56"/>
  <c r="K27" i="56"/>
  <c r="S26" i="56"/>
  <c r="R26" i="56"/>
  <c r="P26" i="56"/>
  <c r="O26" i="56"/>
  <c r="N26" i="56"/>
  <c r="M26" i="56"/>
  <c r="L26" i="56"/>
  <c r="K26" i="56"/>
  <c r="S25" i="56"/>
  <c r="R25" i="56"/>
  <c r="P25" i="56"/>
  <c r="O25" i="56"/>
  <c r="N25" i="56"/>
  <c r="M25" i="56"/>
  <c r="L25" i="56"/>
  <c r="K25" i="56"/>
  <c r="T25" i="56" s="1"/>
  <c r="S24" i="56"/>
  <c r="R24" i="56"/>
  <c r="Q24" i="56"/>
  <c r="O24" i="56"/>
  <c r="N24" i="56"/>
  <c r="M24" i="56"/>
  <c r="L24" i="56"/>
  <c r="K24" i="56"/>
  <c r="S23" i="56"/>
  <c r="R23" i="56"/>
  <c r="Q23" i="56"/>
  <c r="O23" i="56"/>
  <c r="N23" i="56"/>
  <c r="M23" i="56"/>
  <c r="L23" i="56"/>
  <c r="K23" i="56"/>
  <c r="S22" i="56"/>
  <c r="R22" i="56"/>
  <c r="Q22" i="56"/>
  <c r="O22" i="56"/>
  <c r="N22" i="56"/>
  <c r="M22" i="56"/>
  <c r="L22" i="56"/>
  <c r="K22" i="56"/>
  <c r="T22" i="56" s="1"/>
  <c r="S21" i="56"/>
  <c r="R21" i="56"/>
  <c r="Q21" i="56"/>
  <c r="P21" i="56"/>
  <c r="N21" i="56"/>
  <c r="M21" i="56"/>
  <c r="L21" i="56"/>
  <c r="K21" i="56"/>
  <c r="S20" i="56"/>
  <c r="R20" i="56"/>
  <c r="Q20" i="56"/>
  <c r="P20" i="56"/>
  <c r="N20" i="56"/>
  <c r="M20" i="56"/>
  <c r="L20" i="56"/>
  <c r="K20" i="56"/>
  <c r="S19" i="56"/>
  <c r="R19" i="56"/>
  <c r="Q19" i="56"/>
  <c r="P19" i="56"/>
  <c r="N19" i="56"/>
  <c r="M19" i="56"/>
  <c r="L19" i="56"/>
  <c r="K19" i="56"/>
  <c r="T19" i="56" s="1"/>
  <c r="S18" i="56"/>
  <c r="R18" i="56"/>
  <c r="Q18" i="56"/>
  <c r="P18" i="56"/>
  <c r="O18" i="56"/>
  <c r="M18" i="56"/>
  <c r="L18" i="56"/>
  <c r="K18" i="56"/>
  <c r="S17" i="56"/>
  <c r="R17" i="56"/>
  <c r="Q17" i="56"/>
  <c r="P17" i="56"/>
  <c r="O17" i="56"/>
  <c r="M17" i="56"/>
  <c r="L17" i="56"/>
  <c r="K17" i="56"/>
  <c r="S16" i="56"/>
  <c r="R16" i="56"/>
  <c r="Q16" i="56"/>
  <c r="P16" i="56"/>
  <c r="O16" i="56"/>
  <c r="M16" i="56"/>
  <c r="L16" i="56"/>
  <c r="K16" i="56"/>
  <c r="T16" i="56" s="1"/>
  <c r="S15" i="56"/>
  <c r="R15" i="56"/>
  <c r="Q15" i="56"/>
  <c r="P15" i="56"/>
  <c r="O15" i="56"/>
  <c r="N15" i="56"/>
  <c r="L15" i="56"/>
  <c r="K15" i="56"/>
  <c r="S14" i="56"/>
  <c r="R14" i="56"/>
  <c r="Q14" i="56"/>
  <c r="P14" i="56"/>
  <c r="O14" i="56"/>
  <c r="N14" i="56"/>
  <c r="L14" i="56"/>
  <c r="K14" i="56"/>
  <c r="S13" i="56"/>
  <c r="R13" i="56"/>
  <c r="Q13" i="56"/>
  <c r="P13" i="56"/>
  <c r="O13" i="56"/>
  <c r="N13" i="56"/>
  <c r="L13" i="56"/>
  <c r="K13" i="56"/>
  <c r="T13" i="56" s="1"/>
  <c r="S12" i="56"/>
  <c r="R12" i="56"/>
  <c r="Q12" i="56"/>
  <c r="P12" i="56"/>
  <c r="O12" i="56"/>
  <c r="N12" i="56"/>
  <c r="M12" i="56"/>
  <c r="K12" i="56"/>
  <c r="S11" i="56"/>
  <c r="R11" i="56"/>
  <c r="Q11" i="56"/>
  <c r="P11" i="56"/>
  <c r="O11" i="56"/>
  <c r="N11" i="56"/>
  <c r="M11" i="56"/>
  <c r="K11" i="56"/>
  <c r="S10" i="56"/>
  <c r="R10" i="56"/>
  <c r="Q10" i="56"/>
  <c r="P10" i="56"/>
  <c r="O10" i="56"/>
  <c r="N10" i="56"/>
  <c r="M10" i="56"/>
  <c r="K10" i="56"/>
  <c r="T10" i="56" s="1"/>
  <c r="S9" i="56"/>
  <c r="R9" i="56"/>
  <c r="Q9" i="56"/>
  <c r="P9" i="56"/>
  <c r="O9" i="56"/>
  <c r="N9" i="56"/>
  <c r="M9" i="56"/>
  <c r="L9" i="56"/>
  <c r="S8" i="56"/>
  <c r="R8" i="56"/>
  <c r="Q8" i="56"/>
  <c r="P8" i="56"/>
  <c r="O8" i="56"/>
  <c r="N8" i="56"/>
  <c r="M8" i="56"/>
  <c r="L8" i="56"/>
  <c r="S7" i="56"/>
  <c r="R7" i="56"/>
  <c r="Q7" i="56"/>
  <c r="P7" i="56"/>
  <c r="O7" i="56"/>
  <c r="N7" i="56"/>
  <c r="M7" i="56"/>
  <c r="L7" i="56"/>
  <c r="T7" i="56" s="1"/>
  <c r="C5" i="56"/>
  <c r="L1" i="56"/>
  <c r="S71" i="55"/>
  <c r="L71" i="55"/>
  <c r="K71" i="55"/>
  <c r="J71" i="55"/>
  <c r="S70" i="55"/>
  <c r="L70" i="55"/>
  <c r="K70" i="55"/>
  <c r="J70" i="55"/>
  <c r="S69" i="55"/>
  <c r="L69" i="55"/>
  <c r="K69" i="55"/>
  <c r="J69" i="55"/>
  <c r="S68" i="55"/>
  <c r="L68" i="55"/>
  <c r="K68" i="55"/>
  <c r="J68" i="55"/>
  <c r="S67" i="55"/>
  <c r="L67" i="55"/>
  <c r="K67" i="55"/>
  <c r="J67" i="55"/>
  <c r="S66" i="55"/>
  <c r="L66" i="55"/>
  <c r="K66" i="55"/>
  <c r="J66" i="55"/>
  <c r="S65" i="55"/>
  <c r="L65" i="55"/>
  <c r="K65" i="55"/>
  <c r="J65" i="55"/>
  <c r="S64" i="55"/>
  <c r="L64" i="55"/>
  <c r="K64" i="55"/>
  <c r="J64" i="55"/>
  <c r="S63" i="55"/>
  <c r="L63" i="55"/>
  <c r="K63" i="55"/>
  <c r="J63" i="55"/>
  <c r="S62" i="55"/>
  <c r="L62" i="55"/>
  <c r="K62" i="55"/>
  <c r="J62" i="55"/>
  <c r="S61" i="55"/>
  <c r="L61" i="55"/>
  <c r="K61" i="55"/>
  <c r="J61" i="55"/>
  <c r="S60" i="55"/>
  <c r="L60" i="55"/>
  <c r="K60" i="55"/>
  <c r="J60" i="55"/>
  <c r="S59" i="55"/>
  <c r="L59" i="55"/>
  <c r="K59" i="55"/>
  <c r="J59" i="55"/>
  <c r="S58" i="55"/>
  <c r="L58" i="55"/>
  <c r="K58" i="55"/>
  <c r="J58" i="55"/>
  <c r="S57" i="55"/>
  <c r="L57" i="55"/>
  <c r="K57" i="55"/>
  <c r="J57" i="55"/>
  <c r="S56" i="55"/>
  <c r="L56" i="55"/>
  <c r="K56" i="55"/>
  <c r="J56" i="55"/>
  <c r="S55" i="55"/>
  <c r="L55" i="55"/>
  <c r="K55" i="55"/>
  <c r="J55" i="55"/>
  <c r="S54" i="55"/>
  <c r="L54" i="55"/>
  <c r="K54" i="55"/>
  <c r="J54" i="55"/>
  <c r="S53" i="55"/>
  <c r="L53" i="55"/>
  <c r="K53" i="55"/>
  <c r="J53" i="55"/>
  <c r="S52" i="55"/>
  <c r="L52" i="55"/>
  <c r="K52" i="55"/>
  <c r="J52" i="55"/>
  <c r="S51" i="55"/>
  <c r="L51" i="55"/>
  <c r="K51" i="55"/>
  <c r="J51" i="55"/>
  <c r="S50" i="55"/>
  <c r="L50" i="55"/>
  <c r="K50" i="55"/>
  <c r="J50" i="55"/>
  <c r="S49" i="55"/>
  <c r="L49" i="55"/>
  <c r="K49" i="55"/>
  <c r="J49" i="55"/>
  <c r="S48" i="55"/>
  <c r="L48" i="55"/>
  <c r="K48" i="55"/>
  <c r="J48" i="55"/>
  <c r="S47" i="55"/>
  <c r="L47" i="55"/>
  <c r="K47" i="55"/>
  <c r="J47" i="55"/>
  <c r="S46" i="55"/>
  <c r="L46" i="55"/>
  <c r="K46" i="55"/>
  <c r="J46" i="55"/>
  <c r="S45" i="55"/>
  <c r="L45" i="55"/>
  <c r="K45" i="55"/>
  <c r="J45" i="55"/>
  <c r="S44" i="55"/>
  <c r="L44" i="55"/>
  <c r="K44" i="55"/>
  <c r="J44" i="55"/>
  <c r="S43" i="55"/>
  <c r="L43" i="55"/>
  <c r="K43" i="55"/>
  <c r="J43" i="55"/>
  <c r="S42" i="55"/>
  <c r="L42" i="55"/>
  <c r="K42" i="55"/>
  <c r="J42" i="55"/>
  <c r="S41" i="55"/>
  <c r="L41" i="55"/>
  <c r="K41" i="55"/>
  <c r="J41" i="55"/>
  <c r="S40" i="55"/>
  <c r="L40" i="55"/>
  <c r="K40" i="55"/>
  <c r="J40" i="55"/>
  <c r="S39" i="55"/>
  <c r="L39" i="55"/>
  <c r="K39" i="55"/>
  <c r="J39" i="55"/>
  <c r="S38" i="55"/>
  <c r="L38" i="55"/>
  <c r="K38" i="55"/>
  <c r="J38" i="55"/>
  <c r="S37" i="55"/>
  <c r="L37" i="55"/>
  <c r="K37" i="55"/>
  <c r="J37" i="55"/>
  <c r="S36" i="55"/>
  <c r="L36" i="55"/>
  <c r="K36" i="55"/>
  <c r="J36" i="55"/>
  <c r="R33" i="55"/>
  <c r="Q33" i="55"/>
  <c r="P33" i="55"/>
  <c r="O33" i="55"/>
  <c r="N33" i="55"/>
  <c r="M33" i="55"/>
  <c r="L33" i="55"/>
  <c r="K33" i="55"/>
  <c r="R32" i="55"/>
  <c r="Q32" i="55"/>
  <c r="P32" i="55"/>
  <c r="O32" i="55"/>
  <c r="N32" i="55"/>
  <c r="M32" i="55"/>
  <c r="L32" i="55"/>
  <c r="K32" i="55"/>
  <c r="R31" i="55"/>
  <c r="Q31" i="55"/>
  <c r="P31" i="55"/>
  <c r="O31" i="55"/>
  <c r="N31" i="55"/>
  <c r="M31" i="55"/>
  <c r="L31" i="55"/>
  <c r="K31" i="55"/>
  <c r="T31" i="55" s="1"/>
  <c r="S30" i="55"/>
  <c r="Q30" i="55"/>
  <c r="P30" i="55"/>
  <c r="O30" i="55"/>
  <c r="N30" i="55"/>
  <c r="M30" i="55"/>
  <c r="L30" i="55"/>
  <c r="K30" i="55"/>
  <c r="S29" i="55"/>
  <c r="Q29" i="55"/>
  <c r="P29" i="55"/>
  <c r="O29" i="55"/>
  <c r="N29" i="55"/>
  <c r="M29" i="55"/>
  <c r="L29" i="55"/>
  <c r="K29" i="55"/>
  <c r="S28" i="55"/>
  <c r="Q28" i="55"/>
  <c r="P28" i="55"/>
  <c r="O28" i="55"/>
  <c r="N28" i="55"/>
  <c r="M28" i="55"/>
  <c r="L28" i="55"/>
  <c r="K28" i="55"/>
  <c r="T28" i="55" s="1"/>
  <c r="S27" i="55"/>
  <c r="R27" i="55"/>
  <c r="P27" i="55"/>
  <c r="O27" i="55"/>
  <c r="N27" i="55"/>
  <c r="M27" i="55"/>
  <c r="L27" i="55"/>
  <c r="K27" i="55"/>
  <c r="S26" i="55"/>
  <c r="R26" i="55"/>
  <c r="P26" i="55"/>
  <c r="O26" i="55"/>
  <c r="N26" i="55"/>
  <c r="M26" i="55"/>
  <c r="L26" i="55"/>
  <c r="K26" i="55"/>
  <c r="S25" i="55"/>
  <c r="R25" i="55"/>
  <c r="P25" i="55"/>
  <c r="O25" i="55"/>
  <c r="N25" i="55"/>
  <c r="M25" i="55"/>
  <c r="L25" i="55"/>
  <c r="K25" i="55"/>
  <c r="T25" i="55" s="1"/>
  <c r="S24" i="55"/>
  <c r="R24" i="55"/>
  <c r="Q24" i="55"/>
  <c r="O24" i="55"/>
  <c r="N24" i="55"/>
  <c r="M24" i="55"/>
  <c r="L24" i="55"/>
  <c r="K24" i="55"/>
  <c r="S23" i="55"/>
  <c r="R23" i="55"/>
  <c r="Q23" i="55"/>
  <c r="O23" i="55"/>
  <c r="N23" i="55"/>
  <c r="M23" i="55"/>
  <c r="L23" i="55"/>
  <c r="K23" i="55"/>
  <c r="S22" i="55"/>
  <c r="R22" i="55"/>
  <c r="Q22" i="55"/>
  <c r="O22" i="55"/>
  <c r="N22" i="55"/>
  <c r="M22" i="55"/>
  <c r="L22" i="55"/>
  <c r="K22" i="55"/>
  <c r="T22" i="55" s="1"/>
  <c r="S21" i="55"/>
  <c r="R21" i="55"/>
  <c r="Q21" i="55"/>
  <c r="P21" i="55"/>
  <c r="N21" i="55"/>
  <c r="M21" i="55"/>
  <c r="L21" i="55"/>
  <c r="K21" i="55"/>
  <c r="S20" i="55"/>
  <c r="R20" i="55"/>
  <c r="Q20" i="55"/>
  <c r="P20" i="55"/>
  <c r="N20" i="55"/>
  <c r="M20" i="55"/>
  <c r="L20" i="55"/>
  <c r="K20" i="55"/>
  <c r="S19" i="55"/>
  <c r="R19" i="55"/>
  <c r="Q19" i="55"/>
  <c r="P19" i="55"/>
  <c r="N19" i="55"/>
  <c r="M19" i="55"/>
  <c r="L19" i="55"/>
  <c r="K19" i="55"/>
  <c r="T19" i="55" s="1"/>
  <c r="S18" i="55"/>
  <c r="R18" i="55"/>
  <c r="Q18" i="55"/>
  <c r="P18" i="55"/>
  <c r="O18" i="55"/>
  <c r="M18" i="55"/>
  <c r="L18" i="55"/>
  <c r="K18" i="55"/>
  <c r="S17" i="55"/>
  <c r="R17" i="55"/>
  <c r="Q17" i="55"/>
  <c r="P17" i="55"/>
  <c r="O17" i="55"/>
  <c r="M17" i="55"/>
  <c r="L17" i="55"/>
  <c r="K17" i="55"/>
  <c r="S16" i="55"/>
  <c r="R16" i="55"/>
  <c r="Q16" i="55"/>
  <c r="P16" i="55"/>
  <c r="O16" i="55"/>
  <c r="M16" i="55"/>
  <c r="L16" i="55"/>
  <c r="K16" i="55"/>
  <c r="T16" i="55" s="1"/>
  <c r="S15" i="55"/>
  <c r="R15" i="55"/>
  <c r="Q15" i="55"/>
  <c r="P15" i="55"/>
  <c r="O15" i="55"/>
  <c r="N15" i="55"/>
  <c r="L15" i="55"/>
  <c r="K15" i="55"/>
  <c r="S14" i="55"/>
  <c r="R14" i="55"/>
  <c r="Q14" i="55"/>
  <c r="P14" i="55"/>
  <c r="O14" i="55"/>
  <c r="N14" i="55"/>
  <c r="L14" i="55"/>
  <c r="K14" i="55"/>
  <c r="S13" i="55"/>
  <c r="R13" i="55"/>
  <c r="Q13" i="55"/>
  <c r="P13" i="55"/>
  <c r="O13" i="55"/>
  <c r="N13" i="55"/>
  <c r="L13" i="55"/>
  <c r="K13" i="55"/>
  <c r="T13" i="55" s="1"/>
  <c r="S12" i="55"/>
  <c r="R12" i="55"/>
  <c r="Q12" i="55"/>
  <c r="P12" i="55"/>
  <c r="O12" i="55"/>
  <c r="N12" i="55"/>
  <c r="M12" i="55"/>
  <c r="K12" i="55"/>
  <c r="S11" i="55"/>
  <c r="R11" i="55"/>
  <c r="Q11" i="55"/>
  <c r="P11" i="55"/>
  <c r="O11" i="55"/>
  <c r="N11" i="55"/>
  <c r="M11" i="55"/>
  <c r="K11" i="55"/>
  <c r="S10" i="55"/>
  <c r="R10" i="55"/>
  <c r="Q10" i="55"/>
  <c r="P10" i="55"/>
  <c r="O10" i="55"/>
  <c r="N10" i="55"/>
  <c r="M10" i="55"/>
  <c r="K10" i="55"/>
  <c r="T10" i="55" s="1"/>
  <c r="S9" i="55"/>
  <c r="R9" i="55"/>
  <c r="Q9" i="55"/>
  <c r="P9" i="55"/>
  <c r="O9" i="55"/>
  <c r="N9" i="55"/>
  <c r="M9" i="55"/>
  <c r="L9" i="55"/>
  <c r="S8" i="55"/>
  <c r="R8" i="55"/>
  <c r="Q8" i="55"/>
  <c r="P8" i="55"/>
  <c r="O8" i="55"/>
  <c r="N8" i="55"/>
  <c r="M8" i="55"/>
  <c r="L8" i="55"/>
  <c r="S7" i="55"/>
  <c r="R7" i="55"/>
  <c r="Q7" i="55"/>
  <c r="P7" i="55"/>
  <c r="O7" i="55"/>
  <c r="N7" i="55"/>
  <c r="M7" i="55"/>
  <c r="L7" i="55"/>
  <c r="T7" i="55" s="1"/>
  <c r="E5" i="55"/>
  <c r="C5" i="55"/>
  <c r="L1" i="55"/>
  <c r="S71" i="54"/>
  <c r="L71" i="54"/>
  <c r="K71" i="54"/>
  <c r="J71" i="54"/>
  <c r="S70" i="54"/>
  <c r="L70" i="54"/>
  <c r="K70" i="54"/>
  <c r="J70" i="54"/>
  <c r="S69" i="54"/>
  <c r="L69" i="54"/>
  <c r="K69" i="54"/>
  <c r="J69" i="54"/>
  <c r="S68" i="54"/>
  <c r="L68" i="54"/>
  <c r="K68" i="54"/>
  <c r="J68" i="54"/>
  <c r="S67" i="54"/>
  <c r="L67" i="54"/>
  <c r="K67" i="54"/>
  <c r="J67" i="54"/>
  <c r="S66" i="54"/>
  <c r="L66" i="54"/>
  <c r="K66" i="54"/>
  <c r="J66" i="54"/>
  <c r="S65" i="54"/>
  <c r="L65" i="54"/>
  <c r="K65" i="54"/>
  <c r="J65" i="54"/>
  <c r="S64" i="54"/>
  <c r="L64" i="54"/>
  <c r="K64" i="54"/>
  <c r="J64" i="54"/>
  <c r="S63" i="54"/>
  <c r="L63" i="54"/>
  <c r="K63" i="54"/>
  <c r="J63" i="54"/>
  <c r="S62" i="54"/>
  <c r="L62" i="54"/>
  <c r="K62" i="54"/>
  <c r="J62" i="54"/>
  <c r="S61" i="54"/>
  <c r="L61" i="54"/>
  <c r="K61" i="54"/>
  <c r="J61" i="54"/>
  <c r="S60" i="54"/>
  <c r="L60" i="54"/>
  <c r="K60" i="54"/>
  <c r="J60" i="54"/>
  <c r="S59" i="54"/>
  <c r="L59" i="54"/>
  <c r="K59" i="54"/>
  <c r="J59" i="54"/>
  <c r="S58" i="54"/>
  <c r="L58" i="54"/>
  <c r="K58" i="54"/>
  <c r="J58" i="54"/>
  <c r="S57" i="54"/>
  <c r="L57" i="54"/>
  <c r="K57" i="54"/>
  <c r="J57" i="54"/>
  <c r="S56" i="54"/>
  <c r="L56" i="54"/>
  <c r="K56" i="54"/>
  <c r="J56" i="54"/>
  <c r="S55" i="54"/>
  <c r="L55" i="54"/>
  <c r="K55" i="54"/>
  <c r="J55" i="54"/>
  <c r="S54" i="54"/>
  <c r="L54" i="54"/>
  <c r="K54" i="54"/>
  <c r="J54" i="54"/>
  <c r="S53" i="54"/>
  <c r="L53" i="54"/>
  <c r="K53" i="54"/>
  <c r="J53" i="54"/>
  <c r="S52" i="54"/>
  <c r="L52" i="54"/>
  <c r="K52" i="54"/>
  <c r="J52" i="54"/>
  <c r="S51" i="54"/>
  <c r="L51" i="54"/>
  <c r="K51" i="54"/>
  <c r="J51" i="54"/>
  <c r="S50" i="54"/>
  <c r="L50" i="54"/>
  <c r="K50" i="54"/>
  <c r="J50" i="54"/>
  <c r="S49" i="54"/>
  <c r="L49" i="54"/>
  <c r="K49" i="54"/>
  <c r="J49" i="54"/>
  <c r="S48" i="54"/>
  <c r="L48" i="54"/>
  <c r="K48" i="54"/>
  <c r="J48" i="54"/>
  <c r="S47" i="54"/>
  <c r="L47" i="54"/>
  <c r="K47" i="54"/>
  <c r="J47" i="54"/>
  <c r="S46" i="54"/>
  <c r="L46" i="54"/>
  <c r="K46" i="54"/>
  <c r="J46" i="54"/>
  <c r="S45" i="54"/>
  <c r="L45" i="54"/>
  <c r="K45" i="54"/>
  <c r="J45" i="54"/>
  <c r="S44" i="54"/>
  <c r="L44" i="54"/>
  <c r="K44" i="54"/>
  <c r="J44" i="54"/>
  <c r="S43" i="54"/>
  <c r="L43" i="54"/>
  <c r="K43" i="54"/>
  <c r="J43" i="54"/>
  <c r="S42" i="54"/>
  <c r="L42" i="54"/>
  <c r="K42" i="54"/>
  <c r="J42" i="54"/>
  <c r="S41" i="54"/>
  <c r="L41" i="54"/>
  <c r="K41" i="54"/>
  <c r="J41" i="54"/>
  <c r="S40" i="54"/>
  <c r="L40" i="54"/>
  <c r="K40" i="54"/>
  <c r="J40" i="54"/>
  <c r="S39" i="54"/>
  <c r="L39" i="54"/>
  <c r="K39" i="54"/>
  <c r="J39" i="54"/>
  <c r="S38" i="54"/>
  <c r="L38" i="54"/>
  <c r="K38" i="54"/>
  <c r="J38" i="54"/>
  <c r="S37" i="54"/>
  <c r="L37" i="54"/>
  <c r="K37" i="54"/>
  <c r="J37" i="54"/>
  <c r="S36" i="54"/>
  <c r="L36" i="54"/>
  <c r="E5" i="54" s="1"/>
  <c r="K36" i="54"/>
  <c r="J36" i="54"/>
  <c r="R33" i="54"/>
  <c r="Q33" i="54"/>
  <c r="P33" i="54"/>
  <c r="O33" i="54"/>
  <c r="N33" i="54"/>
  <c r="M33" i="54"/>
  <c r="L33" i="54"/>
  <c r="K33" i="54"/>
  <c r="R32" i="54"/>
  <c r="Q32" i="54"/>
  <c r="P32" i="54"/>
  <c r="O32" i="54"/>
  <c r="N32" i="54"/>
  <c r="M32" i="54"/>
  <c r="L32" i="54"/>
  <c r="K32" i="54"/>
  <c r="R31" i="54"/>
  <c r="Q31" i="54"/>
  <c r="P31" i="54"/>
  <c r="O31" i="54"/>
  <c r="N31" i="54"/>
  <c r="M31" i="54"/>
  <c r="L31" i="54"/>
  <c r="K31" i="54"/>
  <c r="T31" i="54" s="1"/>
  <c r="S30" i="54"/>
  <c r="Q30" i="54"/>
  <c r="P30" i="54"/>
  <c r="O30" i="54"/>
  <c r="N30" i="54"/>
  <c r="M30" i="54"/>
  <c r="L30" i="54"/>
  <c r="K30" i="54"/>
  <c r="S29" i="54"/>
  <c r="Q29" i="54"/>
  <c r="P29" i="54"/>
  <c r="O29" i="54"/>
  <c r="N29" i="54"/>
  <c r="M29" i="54"/>
  <c r="L29" i="54"/>
  <c r="K29" i="54"/>
  <c r="S28" i="54"/>
  <c r="Q28" i="54"/>
  <c r="P28" i="54"/>
  <c r="O28" i="54"/>
  <c r="N28" i="54"/>
  <c r="M28" i="54"/>
  <c r="L28" i="54"/>
  <c r="K28" i="54"/>
  <c r="T28" i="54" s="1"/>
  <c r="S27" i="54"/>
  <c r="R27" i="54"/>
  <c r="P27" i="54"/>
  <c r="O27" i="54"/>
  <c r="N27" i="54"/>
  <c r="M27" i="54"/>
  <c r="L27" i="54"/>
  <c r="K27" i="54"/>
  <c r="S26" i="54"/>
  <c r="R26" i="54"/>
  <c r="P26" i="54"/>
  <c r="O26" i="54"/>
  <c r="N26" i="54"/>
  <c r="M26" i="54"/>
  <c r="L26" i="54"/>
  <c r="K26" i="54"/>
  <c r="S25" i="54"/>
  <c r="R25" i="54"/>
  <c r="P25" i="54"/>
  <c r="O25" i="54"/>
  <c r="N25" i="54"/>
  <c r="M25" i="54"/>
  <c r="L25" i="54"/>
  <c r="K25" i="54"/>
  <c r="T25" i="54" s="1"/>
  <c r="S24" i="54"/>
  <c r="R24" i="54"/>
  <c r="Q24" i="54"/>
  <c r="O24" i="54"/>
  <c r="N24" i="54"/>
  <c r="M24" i="54"/>
  <c r="L24" i="54"/>
  <c r="K24" i="54"/>
  <c r="S23" i="54"/>
  <c r="R23" i="54"/>
  <c r="Q23" i="54"/>
  <c r="O23" i="54"/>
  <c r="N23" i="54"/>
  <c r="M23" i="54"/>
  <c r="L23" i="54"/>
  <c r="K23" i="54"/>
  <c r="U22" i="54"/>
  <c r="S22" i="54"/>
  <c r="R22" i="54"/>
  <c r="Q22" i="54"/>
  <c r="O22" i="54"/>
  <c r="N22" i="54"/>
  <c r="M22" i="54"/>
  <c r="L22" i="54"/>
  <c r="K22" i="54"/>
  <c r="T22" i="54" s="1"/>
  <c r="S21" i="54"/>
  <c r="R21" i="54"/>
  <c r="Q21" i="54"/>
  <c r="P21" i="54"/>
  <c r="N21" i="54"/>
  <c r="M21" i="54"/>
  <c r="L21" i="54"/>
  <c r="K21" i="54"/>
  <c r="S20" i="54"/>
  <c r="R20" i="54"/>
  <c r="Q20" i="54"/>
  <c r="P20" i="54"/>
  <c r="N20" i="54"/>
  <c r="M20" i="54"/>
  <c r="L20" i="54"/>
  <c r="K20" i="54"/>
  <c r="S19" i="54"/>
  <c r="R19" i="54"/>
  <c r="Q19" i="54"/>
  <c r="P19" i="54"/>
  <c r="N19" i="54"/>
  <c r="M19" i="54"/>
  <c r="L19" i="54"/>
  <c r="K19" i="54"/>
  <c r="T19" i="54" s="1"/>
  <c r="S18" i="54"/>
  <c r="R18" i="54"/>
  <c r="Q18" i="54"/>
  <c r="P18" i="54"/>
  <c r="O18" i="54"/>
  <c r="M18" i="54"/>
  <c r="L18" i="54"/>
  <c r="K18" i="54"/>
  <c r="S17" i="54"/>
  <c r="R17" i="54"/>
  <c r="Q17" i="54"/>
  <c r="P17" i="54"/>
  <c r="O17" i="54"/>
  <c r="M17" i="54"/>
  <c r="L17" i="54"/>
  <c r="K17" i="54"/>
  <c r="U16" i="54"/>
  <c r="S16" i="54"/>
  <c r="R16" i="54"/>
  <c r="Q16" i="54"/>
  <c r="P16" i="54"/>
  <c r="O16" i="54"/>
  <c r="M16" i="54"/>
  <c r="L16" i="54"/>
  <c r="K16" i="54"/>
  <c r="T16" i="54" s="1"/>
  <c r="S15" i="54"/>
  <c r="R15" i="54"/>
  <c r="Q15" i="54"/>
  <c r="P15" i="54"/>
  <c r="O15" i="54"/>
  <c r="N15" i="54"/>
  <c r="L15" i="54"/>
  <c r="K15" i="54"/>
  <c r="S14" i="54"/>
  <c r="R14" i="54"/>
  <c r="Q14" i="54"/>
  <c r="P14" i="54"/>
  <c r="O14" i="54"/>
  <c r="N14" i="54"/>
  <c r="L14" i="54"/>
  <c r="K14" i="54"/>
  <c r="S13" i="54"/>
  <c r="R13" i="54"/>
  <c r="Q13" i="54"/>
  <c r="P13" i="54"/>
  <c r="O13" i="54"/>
  <c r="N13" i="54"/>
  <c r="L13" i="54"/>
  <c r="K13" i="54"/>
  <c r="T13" i="54" s="1"/>
  <c r="S12" i="54"/>
  <c r="R12" i="54"/>
  <c r="Q12" i="54"/>
  <c r="P12" i="54"/>
  <c r="O12" i="54"/>
  <c r="N12" i="54"/>
  <c r="M12" i="54"/>
  <c r="K12" i="54"/>
  <c r="S11" i="54"/>
  <c r="R11" i="54"/>
  <c r="Q11" i="54"/>
  <c r="P11" i="54"/>
  <c r="O11" i="54"/>
  <c r="N11" i="54"/>
  <c r="M11" i="54"/>
  <c r="K11" i="54"/>
  <c r="S10" i="54"/>
  <c r="R10" i="54"/>
  <c r="Q10" i="54"/>
  <c r="P10" i="54"/>
  <c r="O10" i="54"/>
  <c r="N10" i="54"/>
  <c r="M10" i="54"/>
  <c r="K10" i="54"/>
  <c r="T10" i="54" s="1"/>
  <c r="S9" i="54"/>
  <c r="R9" i="54"/>
  <c r="Q9" i="54"/>
  <c r="P9" i="54"/>
  <c r="O9" i="54"/>
  <c r="N9" i="54"/>
  <c r="M9" i="54"/>
  <c r="L9" i="54"/>
  <c r="S8" i="54"/>
  <c r="R8" i="54"/>
  <c r="Q8" i="54"/>
  <c r="P8" i="54"/>
  <c r="O8" i="54"/>
  <c r="N8" i="54"/>
  <c r="M8" i="54"/>
  <c r="L8" i="54"/>
  <c r="U7" i="54"/>
  <c r="S7" i="54"/>
  <c r="R7" i="54"/>
  <c r="Q7" i="54"/>
  <c r="P7" i="54"/>
  <c r="O7" i="54"/>
  <c r="N7" i="54"/>
  <c r="M7" i="54"/>
  <c r="L7" i="54"/>
  <c r="T7" i="54" s="1"/>
  <c r="C5" i="54"/>
  <c r="L1" i="54"/>
  <c r="S71" i="53"/>
  <c r="L71" i="53"/>
  <c r="K71" i="53"/>
  <c r="J71" i="53"/>
  <c r="S70" i="53"/>
  <c r="L70" i="53"/>
  <c r="K70" i="53"/>
  <c r="J70" i="53"/>
  <c r="S69" i="53"/>
  <c r="L69" i="53"/>
  <c r="K69" i="53"/>
  <c r="J69" i="53"/>
  <c r="S68" i="53"/>
  <c r="L68" i="53"/>
  <c r="K68" i="53"/>
  <c r="J68" i="53"/>
  <c r="S67" i="53"/>
  <c r="L67" i="53"/>
  <c r="K67" i="53"/>
  <c r="J67" i="53"/>
  <c r="S66" i="53"/>
  <c r="L66" i="53"/>
  <c r="K66" i="53"/>
  <c r="J66" i="53"/>
  <c r="S65" i="53"/>
  <c r="L65" i="53"/>
  <c r="K65" i="53"/>
  <c r="J65" i="53"/>
  <c r="S64" i="53"/>
  <c r="L64" i="53"/>
  <c r="K64" i="53"/>
  <c r="J64" i="53"/>
  <c r="S63" i="53"/>
  <c r="L63" i="53"/>
  <c r="K63" i="53"/>
  <c r="J63" i="53"/>
  <c r="S62" i="53"/>
  <c r="L62" i="53"/>
  <c r="K62" i="53"/>
  <c r="J62" i="53"/>
  <c r="S61" i="53"/>
  <c r="L61" i="53"/>
  <c r="K61" i="53"/>
  <c r="J61" i="53"/>
  <c r="S60" i="53"/>
  <c r="L60" i="53"/>
  <c r="K60" i="53"/>
  <c r="J60" i="53"/>
  <c r="S59" i="53"/>
  <c r="L59" i="53"/>
  <c r="K59" i="53"/>
  <c r="J59" i="53"/>
  <c r="S58" i="53"/>
  <c r="L58" i="53"/>
  <c r="K58" i="53"/>
  <c r="J58" i="53"/>
  <c r="S57" i="53"/>
  <c r="L57" i="53"/>
  <c r="K57" i="53"/>
  <c r="J57" i="53"/>
  <c r="S56" i="53"/>
  <c r="L56" i="53"/>
  <c r="K56" i="53"/>
  <c r="J56" i="53"/>
  <c r="S55" i="53"/>
  <c r="L55" i="53"/>
  <c r="K55" i="53"/>
  <c r="J55" i="53"/>
  <c r="S54" i="53"/>
  <c r="L54" i="53"/>
  <c r="K54" i="53"/>
  <c r="J54" i="53"/>
  <c r="S53" i="53"/>
  <c r="L53" i="53"/>
  <c r="K53" i="53"/>
  <c r="J53" i="53"/>
  <c r="S52" i="53"/>
  <c r="L52" i="53"/>
  <c r="K52" i="53"/>
  <c r="J52" i="53"/>
  <c r="S51" i="53"/>
  <c r="L51" i="53"/>
  <c r="K51" i="53"/>
  <c r="J51" i="53"/>
  <c r="S50" i="53"/>
  <c r="L50" i="53"/>
  <c r="K50" i="53"/>
  <c r="J50" i="53"/>
  <c r="S49" i="53"/>
  <c r="L49" i="53"/>
  <c r="K49" i="53"/>
  <c r="J49" i="53"/>
  <c r="S48" i="53"/>
  <c r="L48" i="53"/>
  <c r="K48" i="53"/>
  <c r="J48" i="53"/>
  <c r="S47" i="53"/>
  <c r="L47" i="53"/>
  <c r="K47" i="53"/>
  <c r="J47" i="53"/>
  <c r="S46" i="53"/>
  <c r="L46" i="53"/>
  <c r="K46" i="53"/>
  <c r="J46" i="53"/>
  <c r="S45" i="53"/>
  <c r="L45" i="53"/>
  <c r="K45" i="53"/>
  <c r="J45" i="53"/>
  <c r="S44" i="53"/>
  <c r="L44" i="53"/>
  <c r="K44" i="53"/>
  <c r="J44" i="53"/>
  <c r="S43" i="53"/>
  <c r="L43" i="53"/>
  <c r="K43" i="53"/>
  <c r="J43" i="53"/>
  <c r="S42" i="53"/>
  <c r="L42" i="53"/>
  <c r="K42" i="53"/>
  <c r="J42" i="53"/>
  <c r="S41" i="53"/>
  <c r="L41" i="53"/>
  <c r="K41" i="53"/>
  <c r="J41" i="53"/>
  <c r="S40" i="53"/>
  <c r="L40" i="53"/>
  <c r="K40" i="53"/>
  <c r="J40" i="53"/>
  <c r="S39" i="53"/>
  <c r="L39" i="53"/>
  <c r="K39" i="53"/>
  <c r="J39" i="53"/>
  <c r="S38" i="53"/>
  <c r="L38" i="53"/>
  <c r="K38" i="53"/>
  <c r="J38" i="53"/>
  <c r="S37" i="53"/>
  <c r="L37" i="53"/>
  <c r="K37" i="53"/>
  <c r="J37" i="53"/>
  <c r="S36" i="53"/>
  <c r="L36" i="53"/>
  <c r="K36" i="53"/>
  <c r="J36" i="53"/>
  <c r="R33" i="53"/>
  <c r="Q33" i="53"/>
  <c r="P33" i="53"/>
  <c r="O33" i="53"/>
  <c r="N33" i="53"/>
  <c r="M33" i="53"/>
  <c r="L33" i="53"/>
  <c r="K33" i="53"/>
  <c r="R32" i="53"/>
  <c r="Q32" i="53"/>
  <c r="P32" i="53"/>
  <c r="O32" i="53"/>
  <c r="N32" i="53"/>
  <c r="M32" i="53"/>
  <c r="L32" i="53"/>
  <c r="K32" i="53"/>
  <c r="R31" i="53"/>
  <c r="Q31" i="53"/>
  <c r="P31" i="53"/>
  <c r="O31" i="53"/>
  <c r="N31" i="53"/>
  <c r="M31" i="53"/>
  <c r="L31" i="53"/>
  <c r="K31" i="53"/>
  <c r="T31" i="53" s="1"/>
  <c r="S30" i="53"/>
  <c r="Q30" i="53"/>
  <c r="P30" i="53"/>
  <c r="O30" i="53"/>
  <c r="N30" i="53"/>
  <c r="M30" i="53"/>
  <c r="L30" i="53"/>
  <c r="K30" i="53"/>
  <c r="S29" i="53"/>
  <c r="Q29" i="53"/>
  <c r="P29" i="53"/>
  <c r="O29" i="53"/>
  <c r="N29" i="53"/>
  <c r="M29" i="53"/>
  <c r="L29" i="53"/>
  <c r="K29" i="53"/>
  <c r="S28" i="53"/>
  <c r="Q28" i="53"/>
  <c r="P28" i="53"/>
  <c r="O28" i="53"/>
  <c r="N28" i="53"/>
  <c r="M28" i="53"/>
  <c r="L28" i="53"/>
  <c r="K28" i="53"/>
  <c r="T28" i="53" s="1"/>
  <c r="S27" i="53"/>
  <c r="R27" i="53"/>
  <c r="P27" i="53"/>
  <c r="O27" i="53"/>
  <c r="N27" i="53"/>
  <c r="M27" i="53"/>
  <c r="L27" i="53"/>
  <c r="K27" i="53"/>
  <c r="S26" i="53"/>
  <c r="R26" i="53"/>
  <c r="P26" i="53"/>
  <c r="O26" i="53"/>
  <c r="N26" i="53"/>
  <c r="M26" i="53"/>
  <c r="L26" i="53"/>
  <c r="K26" i="53"/>
  <c r="S25" i="53"/>
  <c r="R25" i="53"/>
  <c r="P25" i="53"/>
  <c r="O25" i="53"/>
  <c r="N25" i="53"/>
  <c r="M25" i="53"/>
  <c r="L25" i="53"/>
  <c r="K25" i="53"/>
  <c r="T25" i="53" s="1"/>
  <c r="S24" i="53"/>
  <c r="R24" i="53"/>
  <c r="Q24" i="53"/>
  <c r="O24" i="53"/>
  <c r="N24" i="53"/>
  <c r="M24" i="53"/>
  <c r="L24" i="53"/>
  <c r="K24" i="53"/>
  <c r="S23" i="53"/>
  <c r="R23" i="53"/>
  <c r="Q23" i="53"/>
  <c r="O23" i="53"/>
  <c r="N23" i="53"/>
  <c r="M23" i="53"/>
  <c r="L23" i="53"/>
  <c r="K23" i="53"/>
  <c r="S22" i="53"/>
  <c r="R22" i="53"/>
  <c r="Q22" i="53"/>
  <c r="O22" i="53"/>
  <c r="N22" i="53"/>
  <c r="M22" i="53"/>
  <c r="L22" i="53"/>
  <c r="K22" i="53"/>
  <c r="T22" i="53" s="1"/>
  <c r="S21" i="53"/>
  <c r="R21" i="53"/>
  <c r="Q21" i="53"/>
  <c r="P21" i="53"/>
  <c r="N21" i="53"/>
  <c r="M21" i="53"/>
  <c r="L21" i="53"/>
  <c r="K21" i="53"/>
  <c r="S20" i="53"/>
  <c r="R20" i="53"/>
  <c r="Q20" i="53"/>
  <c r="P20" i="53"/>
  <c r="N20" i="53"/>
  <c r="M20" i="53"/>
  <c r="L20" i="53"/>
  <c r="K20" i="53"/>
  <c r="S19" i="53"/>
  <c r="R19" i="53"/>
  <c r="Q19" i="53"/>
  <c r="P19" i="53"/>
  <c r="N19" i="53"/>
  <c r="M19" i="53"/>
  <c r="L19" i="53"/>
  <c r="K19" i="53"/>
  <c r="T19" i="53" s="1"/>
  <c r="S18" i="53"/>
  <c r="R18" i="53"/>
  <c r="Q18" i="53"/>
  <c r="P18" i="53"/>
  <c r="O18" i="53"/>
  <c r="M18" i="53"/>
  <c r="L18" i="53"/>
  <c r="K18" i="53"/>
  <c r="S17" i="53"/>
  <c r="R17" i="53"/>
  <c r="Q17" i="53"/>
  <c r="P17" i="53"/>
  <c r="O17" i="53"/>
  <c r="M17" i="53"/>
  <c r="L17" i="53"/>
  <c r="K17" i="53"/>
  <c r="S16" i="53"/>
  <c r="R16" i="53"/>
  <c r="Q16" i="53"/>
  <c r="P16" i="53"/>
  <c r="O16" i="53"/>
  <c r="M16" i="53"/>
  <c r="L16" i="53"/>
  <c r="K16" i="53"/>
  <c r="T16" i="53" s="1"/>
  <c r="S15" i="53"/>
  <c r="R15" i="53"/>
  <c r="Q15" i="53"/>
  <c r="P15" i="53"/>
  <c r="O15" i="53"/>
  <c r="N15" i="53"/>
  <c r="L15" i="53"/>
  <c r="K15" i="53"/>
  <c r="S14" i="53"/>
  <c r="R14" i="53"/>
  <c r="Q14" i="53"/>
  <c r="P14" i="53"/>
  <c r="O14" i="53"/>
  <c r="N14" i="53"/>
  <c r="L14" i="53"/>
  <c r="K14" i="53"/>
  <c r="S13" i="53"/>
  <c r="R13" i="53"/>
  <c r="Q13" i="53"/>
  <c r="P13" i="53"/>
  <c r="O13" i="53"/>
  <c r="N13" i="53"/>
  <c r="L13" i="53"/>
  <c r="K13" i="53"/>
  <c r="T13" i="53" s="1"/>
  <c r="S12" i="53"/>
  <c r="R12" i="53"/>
  <c r="Q12" i="53"/>
  <c r="P12" i="53"/>
  <c r="O12" i="53"/>
  <c r="N12" i="53"/>
  <c r="M12" i="53"/>
  <c r="K12" i="53"/>
  <c r="S11" i="53"/>
  <c r="R11" i="53"/>
  <c r="Q11" i="53"/>
  <c r="P11" i="53"/>
  <c r="O11" i="53"/>
  <c r="N11" i="53"/>
  <c r="M11" i="53"/>
  <c r="K11" i="53"/>
  <c r="S10" i="53"/>
  <c r="R10" i="53"/>
  <c r="Q10" i="53"/>
  <c r="P10" i="53"/>
  <c r="O10" i="53"/>
  <c r="N10" i="53"/>
  <c r="M10" i="53"/>
  <c r="K10" i="53"/>
  <c r="T10" i="53" s="1"/>
  <c r="S9" i="53"/>
  <c r="R9" i="53"/>
  <c r="Q9" i="53"/>
  <c r="P9" i="53"/>
  <c r="O9" i="53"/>
  <c r="N9" i="53"/>
  <c r="M9" i="53"/>
  <c r="L9" i="53"/>
  <c r="S8" i="53"/>
  <c r="R8" i="53"/>
  <c r="Q8" i="53"/>
  <c r="P8" i="53"/>
  <c r="O8" i="53"/>
  <c r="N8" i="53"/>
  <c r="M8" i="53"/>
  <c r="L8" i="53"/>
  <c r="S7" i="53"/>
  <c r="R7" i="53"/>
  <c r="Q7" i="53"/>
  <c r="P7" i="53"/>
  <c r="O7" i="53"/>
  <c r="N7" i="53"/>
  <c r="M7" i="53"/>
  <c r="L7" i="53"/>
  <c r="T7" i="53" s="1"/>
  <c r="E5" i="53"/>
  <c r="C5" i="53"/>
  <c r="L1" i="53"/>
  <c r="S71" i="52"/>
  <c r="L71" i="52"/>
  <c r="K71" i="52"/>
  <c r="J71" i="52"/>
  <c r="S70" i="52"/>
  <c r="L70" i="52"/>
  <c r="K70" i="52"/>
  <c r="J70" i="52"/>
  <c r="S69" i="52"/>
  <c r="L69" i="52"/>
  <c r="K69" i="52"/>
  <c r="J69" i="52"/>
  <c r="S68" i="52"/>
  <c r="L68" i="52"/>
  <c r="K68" i="52"/>
  <c r="J68" i="52"/>
  <c r="S67" i="52"/>
  <c r="L67" i="52"/>
  <c r="K67" i="52"/>
  <c r="J67" i="52"/>
  <c r="S66" i="52"/>
  <c r="L66" i="52"/>
  <c r="K66" i="52"/>
  <c r="J66" i="52"/>
  <c r="S65" i="52"/>
  <c r="L65" i="52"/>
  <c r="K65" i="52"/>
  <c r="J65" i="52"/>
  <c r="S64" i="52"/>
  <c r="L64" i="52"/>
  <c r="K64" i="52"/>
  <c r="J64" i="52"/>
  <c r="S63" i="52"/>
  <c r="L63" i="52"/>
  <c r="K63" i="52"/>
  <c r="J63" i="52"/>
  <c r="S62" i="52"/>
  <c r="L62" i="52"/>
  <c r="K62" i="52"/>
  <c r="J62" i="52"/>
  <c r="S61" i="52"/>
  <c r="L61" i="52"/>
  <c r="K61" i="52"/>
  <c r="J61" i="52"/>
  <c r="S60" i="52"/>
  <c r="L60" i="52"/>
  <c r="K60" i="52"/>
  <c r="J60" i="52"/>
  <c r="S59" i="52"/>
  <c r="L59" i="52"/>
  <c r="K59" i="52"/>
  <c r="J59" i="52"/>
  <c r="S58" i="52"/>
  <c r="L58" i="52"/>
  <c r="K58" i="52"/>
  <c r="J58" i="52"/>
  <c r="S57" i="52"/>
  <c r="L57" i="52"/>
  <c r="K57" i="52"/>
  <c r="J57" i="52"/>
  <c r="S56" i="52"/>
  <c r="L56" i="52"/>
  <c r="K56" i="52"/>
  <c r="J56" i="52"/>
  <c r="S55" i="52"/>
  <c r="L55" i="52"/>
  <c r="K55" i="52"/>
  <c r="J55" i="52"/>
  <c r="S54" i="52"/>
  <c r="L54" i="52"/>
  <c r="K54" i="52"/>
  <c r="J54" i="52"/>
  <c r="S53" i="52"/>
  <c r="L53" i="52"/>
  <c r="K53" i="52"/>
  <c r="J53" i="52"/>
  <c r="S52" i="52"/>
  <c r="L52" i="52"/>
  <c r="K52" i="52"/>
  <c r="J52" i="52"/>
  <c r="S51" i="52"/>
  <c r="L51" i="52"/>
  <c r="K51" i="52"/>
  <c r="J51" i="52"/>
  <c r="S50" i="52"/>
  <c r="L50" i="52"/>
  <c r="K50" i="52"/>
  <c r="J50" i="52"/>
  <c r="S49" i="52"/>
  <c r="L49" i="52"/>
  <c r="K49" i="52"/>
  <c r="J49" i="52"/>
  <c r="S48" i="52"/>
  <c r="L48" i="52"/>
  <c r="K48" i="52"/>
  <c r="J48" i="52"/>
  <c r="S47" i="52"/>
  <c r="L47" i="52"/>
  <c r="K47" i="52"/>
  <c r="J47" i="52"/>
  <c r="S46" i="52"/>
  <c r="L46" i="52"/>
  <c r="K46" i="52"/>
  <c r="J46" i="52"/>
  <c r="S45" i="52"/>
  <c r="L45" i="52"/>
  <c r="K45" i="52"/>
  <c r="J45" i="52"/>
  <c r="S44" i="52"/>
  <c r="L44" i="52"/>
  <c r="K44" i="52"/>
  <c r="J44" i="52"/>
  <c r="S43" i="52"/>
  <c r="L43" i="52"/>
  <c r="K43" i="52"/>
  <c r="J43" i="52"/>
  <c r="S42" i="52"/>
  <c r="L42" i="52"/>
  <c r="K42" i="52"/>
  <c r="J42" i="52"/>
  <c r="S41" i="52"/>
  <c r="L41" i="52"/>
  <c r="K41" i="52"/>
  <c r="J41" i="52"/>
  <c r="S40" i="52"/>
  <c r="L40" i="52"/>
  <c r="K40" i="52"/>
  <c r="J40" i="52"/>
  <c r="S39" i="52"/>
  <c r="L39" i="52"/>
  <c r="K39" i="52"/>
  <c r="J39" i="52"/>
  <c r="S38" i="52"/>
  <c r="L38" i="52"/>
  <c r="K38" i="52"/>
  <c r="J38" i="52"/>
  <c r="S37" i="52"/>
  <c r="L37" i="52"/>
  <c r="K37" i="52"/>
  <c r="J37" i="52"/>
  <c r="S36" i="52"/>
  <c r="L36" i="52"/>
  <c r="E5" i="52" s="1"/>
  <c r="K36" i="52"/>
  <c r="J36" i="52"/>
  <c r="R33" i="52"/>
  <c r="Q33" i="52"/>
  <c r="P33" i="52"/>
  <c r="O33" i="52"/>
  <c r="N33" i="52"/>
  <c r="M33" i="52"/>
  <c r="L33" i="52"/>
  <c r="K33" i="52"/>
  <c r="R32" i="52"/>
  <c r="Q32" i="52"/>
  <c r="P32" i="52"/>
  <c r="O32" i="52"/>
  <c r="N32" i="52"/>
  <c r="M32" i="52"/>
  <c r="L32" i="52"/>
  <c r="K32" i="52"/>
  <c r="R31" i="52"/>
  <c r="Q31" i="52"/>
  <c r="P31" i="52"/>
  <c r="O31" i="52"/>
  <c r="N31" i="52"/>
  <c r="M31" i="52"/>
  <c r="L31" i="52"/>
  <c r="K31" i="52"/>
  <c r="T31" i="52" s="1"/>
  <c r="S30" i="52"/>
  <c r="Q30" i="52"/>
  <c r="P30" i="52"/>
  <c r="O30" i="52"/>
  <c r="N30" i="52"/>
  <c r="M30" i="52"/>
  <c r="L30" i="52"/>
  <c r="K30" i="52"/>
  <c r="S29" i="52"/>
  <c r="Q29" i="52"/>
  <c r="P29" i="52"/>
  <c r="O29" i="52"/>
  <c r="N29" i="52"/>
  <c r="M29" i="52"/>
  <c r="L29" i="52"/>
  <c r="K29" i="52"/>
  <c r="S28" i="52"/>
  <c r="Q28" i="52"/>
  <c r="P28" i="52"/>
  <c r="O28" i="52"/>
  <c r="N28" i="52"/>
  <c r="M28" i="52"/>
  <c r="L28" i="52"/>
  <c r="K28" i="52"/>
  <c r="T28" i="52" s="1"/>
  <c r="S27" i="52"/>
  <c r="R27" i="52"/>
  <c r="P27" i="52"/>
  <c r="O27" i="52"/>
  <c r="N27" i="52"/>
  <c r="M27" i="52"/>
  <c r="L27" i="52"/>
  <c r="K27" i="52"/>
  <c r="S26" i="52"/>
  <c r="R26" i="52"/>
  <c r="P26" i="52"/>
  <c r="O26" i="52"/>
  <c r="N26" i="52"/>
  <c r="M26" i="52"/>
  <c r="L26" i="52"/>
  <c r="K26" i="52"/>
  <c r="S25" i="52"/>
  <c r="R25" i="52"/>
  <c r="P25" i="52"/>
  <c r="O25" i="52"/>
  <c r="N25" i="52"/>
  <c r="M25" i="52"/>
  <c r="L25" i="52"/>
  <c r="K25" i="52"/>
  <c r="T25" i="52" s="1"/>
  <c r="S24" i="52"/>
  <c r="R24" i="52"/>
  <c r="Q24" i="52"/>
  <c r="O24" i="52"/>
  <c r="N24" i="52"/>
  <c r="M24" i="52"/>
  <c r="L24" i="52"/>
  <c r="K24" i="52"/>
  <c r="S23" i="52"/>
  <c r="R23" i="52"/>
  <c r="Q23" i="52"/>
  <c r="O23" i="52"/>
  <c r="N23" i="52"/>
  <c r="M23" i="52"/>
  <c r="L23" i="52"/>
  <c r="K23" i="52"/>
  <c r="S22" i="52"/>
  <c r="R22" i="52"/>
  <c r="Q22" i="52"/>
  <c r="O22" i="52"/>
  <c r="N22" i="52"/>
  <c r="M22" i="52"/>
  <c r="L22" i="52"/>
  <c r="K22" i="52"/>
  <c r="T22" i="52" s="1"/>
  <c r="S21" i="52"/>
  <c r="R21" i="52"/>
  <c r="Q21" i="52"/>
  <c r="P21" i="52"/>
  <c r="N21" i="52"/>
  <c r="M21" i="52"/>
  <c r="L21" i="52"/>
  <c r="K21" i="52"/>
  <c r="S20" i="52"/>
  <c r="R20" i="52"/>
  <c r="Q20" i="52"/>
  <c r="P20" i="52"/>
  <c r="N20" i="52"/>
  <c r="M20" i="52"/>
  <c r="L20" i="52"/>
  <c r="K20" i="52"/>
  <c r="S19" i="52"/>
  <c r="R19" i="52"/>
  <c r="Q19" i="52"/>
  <c r="P19" i="52"/>
  <c r="N19" i="52"/>
  <c r="M19" i="52"/>
  <c r="L19" i="52"/>
  <c r="K19" i="52"/>
  <c r="T19" i="52" s="1"/>
  <c r="S18" i="52"/>
  <c r="R18" i="52"/>
  <c r="Q18" i="52"/>
  <c r="P18" i="52"/>
  <c r="O18" i="52"/>
  <c r="M18" i="52"/>
  <c r="L18" i="52"/>
  <c r="K18" i="52"/>
  <c r="S17" i="52"/>
  <c r="R17" i="52"/>
  <c r="Q17" i="52"/>
  <c r="P17" i="52"/>
  <c r="O17" i="52"/>
  <c r="M17" i="52"/>
  <c r="L17" i="52"/>
  <c r="K17" i="52"/>
  <c r="S16" i="52"/>
  <c r="R16" i="52"/>
  <c r="Q16" i="52"/>
  <c r="P16" i="52"/>
  <c r="O16" i="52"/>
  <c r="M16" i="52"/>
  <c r="L16" i="52"/>
  <c r="K16" i="52"/>
  <c r="T16" i="52" s="1"/>
  <c r="S15" i="52"/>
  <c r="R15" i="52"/>
  <c r="Q15" i="52"/>
  <c r="P15" i="52"/>
  <c r="O15" i="52"/>
  <c r="N15" i="52"/>
  <c r="L15" i="52"/>
  <c r="K15" i="52"/>
  <c r="S14" i="52"/>
  <c r="R14" i="52"/>
  <c r="Q14" i="52"/>
  <c r="P14" i="52"/>
  <c r="O14" i="52"/>
  <c r="N14" i="52"/>
  <c r="L14" i="52"/>
  <c r="K14" i="52"/>
  <c r="S13" i="52"/>
  <c r="R13" i="52"/>
  <c r="Q13" i="52"/>
  <c r="P13" i="52"/>
  <c r="O13" i="52"/>
  <c r="N13" i="52"/>
  <c r="L13" i="52"/>
  <c r="K13" i="52"/>
  <c r="T13" i="52" s="1"/>
  <c r="S12" i="52"/>
  <c r="R12" i="52"/>
  <c r="Q12" i="52"/>
  <c r="P12" i="52"/>
  <c r="O12" i="52"/>
  <c r="N12" i="52"/>
  <c r="M12" i="52"/>
  <c r="K12" i="52"/>
  <c r="S11" i="52"/>
  <c r="R11" i="52"/>
  <c r="Q11" i="52"/>
  <c r="P11" i="52"/>
  <c r="O11" i="52"/>
  <c r="N11" i="52"/>
  <c r="M11" i="52"/>
  <c r="K11" i="52"/>
  <c r="S10" i="52"/>
  <c r="R10" i="52"/>
  <c r="Q10" i="52"/>
  <c r="P10" i="52"/>
  <c r="O10" i="52"/>
  <c r="N10" i="52"/>
  <c r="M10" i="52"/>
  <c r="K10" i="52"/>
  <c r="T10" i="52" s="1"/>
  <c r="S9" i="52"/>
  <c r="R9" i="52"/>
  <c r="Q9" i="52"/>
  <c r="P9" i="52"/>
  <c r="O9" i="52"/>
  <c r="N9" i="52"/>
  <c r="M9" i="52"/>
  <c r="L9" i="52"/>
  <c r="S8" i="52"/>
  <c r="R8" i="52"/>
  <c r="Q8" i="52"/>
  <c r="P8" i="52"/>
  <c r="O8" i="52"/>
  <c r="N8" i="52"/>
  <c r="M8" i="52"/>
  <c r="L8" i="52"/>
  <c r="S7" i="52"/>
  <c r="R7" i="52"/>
  <c r="Q7" i="52"/>
  <c r="P7" i="52"/>
  <c r="O7" i="52"/>
  <c r="N7" i="52"/>
  <c r="M7" i="52"/>
  <c r="L7" i="52"/>
  <c r="T7" i="52" s="1"/>
  <c r="C5" i="52"/>
  <c r="L1" i="52"/>
  <c r="S71" i="51"/>
  <c r="L71" i="51"/>
  <c r="K71" i="51"/>
  <c r="J71" i="51"/>
  <c r="S70" i="51"/>
  <c r="L70" i="51"/>
  <c r="K70" i="51"/>
  <c r="J70" i="51"/>
  <c r="S69" i="51"/>
  <c r="L69" i="51"/>
  <c r="K69" i="51"/>
  <c r="J69" i="51"/>
  <c r="S68" i="51"/>
  <c r="L68" i="51"/>
  <c r="K68" i="51"/>
  <c r="J68" i="51"/>
  <c r="S67" i="51"/>
  <c r="L67" i="51"/>
  <c r="K67" i="51"/>
  <c r="J67" i="51"/>
  <c r="S66" i="51"/>
  <c r="L66" i="51"/>
  <c r="K66" i="51"/>
  <c r="J66" i="51"/>
  <c r="S65" i="51"/>
  <c r="L65" i="51"/>
  <c r="K65" i="51"/>
  <c r="J65" i="51"/>
  <c r="S64" i="51"/>
  <c r="L64" i="51"/>
  <c r="K64" i="51"/>
  <c r="J64" i="51"/>
  <c r="S63" i="51"/>
  <c r="L63" i="51"/>
  <c r="K63" i="51"/>
  <c r="J63" i="51"/>
  <c r="S62" i="51"/>
  <c r="L62" i="51"/>
  <c r="K62" i="51"/>
  <c r="J62" i="51"/>
  <c r="S61" i="51"/>
  <c r="L61" i="51"/>
  <c r="K61" i="51"/>
  <c r="J61" i="51"/>
  <c r="S60" i="51"/>
  <c r="L60" i="51"/>
  <c r="K60" i="51"/>
  <c r="J60" i="51"/>
  <c r="S59" i="51"/>
  <c r="L59" i="51"/>
  <c r="K59" i="51"/>
  <c r="J59" i="51"/>
  <c r="S58" i="51"/>
  <c r="L58" i="51"/>
  <c r="K58" i="51"/>
  <c r="J58" i="51"/>
  <c r="S57" i="51"/>
  <c r="L57" i="51"/>
  <c r="K57" i="51"/>
  <c r="J57" i="51"/>
  <c r="S56" i="51"/>
  <c r="L56" i="51"/>
  <c r="K56" i="51"/>
  <c r="J56" i="51"/>
  <c r="S55" i="51"/>
  <c r="L55" i="51"/>
  <c r="K55" i="51"/>
  <c r="J55" i="51"/>
  <c r="S54" i="51"/>
  <c r="L54" i="51"/>
  <c r="K54" i="51"/>
  <c r="J54" i="51"/>
  <c r="S53" i="51"/>
  <c r="L53" i="51"/>
  <c r="K53" i="51"/>
  <c r="J53" i="51"/>
  <c r="S52" i="51"/>
  <c r="L52" i="51"/>
  <c r="K52" i="51"/>
  <c r="J52" i="51"/>
  <c r="S51" i="51"/>
  <c r="L51" i="51"/>
  <c r="K51" i="51"/>
  <c r="J51" i="51"/>
  <c r="S50" i="51"/>
  <c r="L50" i="51"/>
  <c r="K50" i="51"/>
  <c r="J50" i="51"/>
  <c r="S49" i="51"/>
  <c r="L49" i="51"/>
  <c r="K49" i="51"/>
  <c r="J49" i="51"/>
  <c r="S48" i="51"/>
  <c r="L48" i="51"/>
  <c r="K48" i="51"/>
  <c r="J48" i="51"/>
  <c r="S47" i="51"/>
  <c r="L47" i="51"/>
  <c r="K47" i="51"/>
  <c r="J47" i="51"/>
  <c r="S46" i="51"/>
  <c r="L46" i="51"/>
  <c r="K46" i="51"/>
  <c r="J46" i="51"/>
  <c r="S45" i="51"/>
  <c r="L45" i="51"/>
  <c r="K45" i="51"/>
  <c r="J45" i="51"/>
  <c r="S44" i="51"/>
  <c r="L44" i="51"/>
  <c r="K44" i="51"/>
  <c r="J44" i="51"/>
  <c r="S43" i="51"/>
  <c r="L43" i="51"/>
  <c r="K43" i="51"/>
  <c r="J43" i="51"/>
  <c r="S42" i="51"/>
  <c r="L42" i="51"/>
  <c r="K42" i="51"/>
  <c r="J42" i="51"/>
  <c r="S41" i="51"/>
  <c r="L41" i="51"/>
  <c r="K41" i="51"/>
  <c r="J41" i="51"/>
  <c r="S40" i="51"/>
  <c r="L40" i="51"/>
  <c r="K40" i="51"/>
  <c r="J40" i="51"/>
  <c r="S39" i="51"/>
  <c r="L39" i="51"/>
  <c r="K39" i="51"/>
  <c r="J39" i="51"/>
  <c r="S38" i="51"/>
  <c r="L38" i="51"/>
  <c r="K38" i="51"/>
  <c r="J38" i="51"/>
  <c r="S37" i="51"/>
  <c r="L37" i="51"/>
  <c r="K37" i="51"/>
  <c r="J37" i="51"/>
  <c r="S36" i="51"/>
  <c r="L36" i="51"/>
  <c r="K36" i="51"/>
  <c r="J36" i="51"/>
  <c r="R33" i="51"/>
  <c r="Q33" i="51"/>
  <c r="P33" i="51"/>
  <c r="O33" i="51"/>
  <c r="N33" i="51"/>
  <c r="M33" i="51"/>
  <c r="L33" i="51"/>
  <c r="K33" i="51"/>
  <c r="R32" i="51"/>
  <c r="Q32" i="51"/>
  <c r="P32" i="51"/>
  <c r="O32" i="51"/>
  <c r="N32" i="51"/>
  <c r="M32" i="51"/>
  <c r="L32" i="51"/>
  <c r="K32" i="51"/>
  <c r="R31" i="51"/>
  <c r="Q31" i="51"/>
  <c r="P31" i="51"/>
  <c r="O31" i="51"/>
  <c r="N31" i="51"/>
  <c r="M31" i="51"/>
  <c r="L31" i="51"/>
  <c r="K31" i="51"/>
  <c r="T31" i="51" s="1"/>
  <c r="S30" i="51"/>
  <c r="Q30" i="51"/>
  <c r="P30" i="51"/>
  <c r="O30" i="51"/>
  <c r="N30" i="51"/>
  <c r="M30" i="51"/>
  <c r="L30" i="51"/>
  <c r="K30" i="51"/>
  <c r="S29" i="51"/>
  <c r="Q29" i="51"/>
  <c r="P29" i="51"/>
  <c r="O29" i="51"/>
  <c r="N29" i="51"/>
  <c r="M29" i="51"/>
  <c r="L29" i="51"/>
  <c r="K29" i="51"/>
  <c r="S28" i="51"/>
  <c r="Q28" i="51"/>
  <c r="P28" i="51"/>
  <c r="O28" i="51"/>
  <c r="N28" i="51"/>
  <c r="M28" i="51"/>
  <c r="L28" i="51"/>
  <c r="K28" i="51"/>
  <c r="T28" i="51" s="1"/>
  <c r="S27" i="51"/>
  <c r="R27" i="51"/>
  <c r="P27" i="51"/>
  <c r="O27" i="51"/>
  <c r="N27" i="51"/>
  <c r="M27" i="51"/>
  <c r="L27" i="51"/>
  <c r="K27" i="51"/>
  <c r="S26" i="51"/>
  <c r="R26" i="51"/>
  <c r="P26" i="51"/>
  <c r="O26" i="51"/>
  <c r="N26" i="51"/>
  <c r="M26" i="51"/>
  <c r="L26" i="51"/>
  <c r="K26" i="51"/>
  <c r="S25" i="51"/>
  <c r="R25" i="51"/>
  <c r="P25" i="51"/>
  <c r="O25" i="51"/>
  <c r="N25" i="51"/>
  <c r="M25" i="51"/>
  <c r="L25" i="51"/>
  <c r="K25" i="51"/>
  <c r="T25" i="51" s="1"/>
  <c r="S24" i="51"/>
  <c r="R24" i="51"/>
  <c r="Q24" i="51"/>
  <c r="O24" i="51"/>
  <c r="N24" i="51"/>
  <c r="M24" i="51"/>
  <c r="L24" i="51"/>
  <c r="K24" i="51"/>
  <c r="S23" i="51"/>
  <c r="R23" i="51"/>
  <c r="Q23" i="51"/>
  <c r="O23" i="51"/>
  <c r="N23" i="51"/>
  <c r="M23" i="51"/>
  <c r="L23" i="51"/>
  <c r="K23" i="51"/>
  <c r="S22" i="51"/>
  <c r="R22" i="51"/>
  <c r="Q22" i="51"/>
  <c r="O22" i="51"/>
  <c r="N22" i="51"/>
  <c r="M22" i="51"/>
  <c r="L22" i="51"/>
  <c r="K22" i="51"/>
  <c r="T22" i="51" s="1"/>
  <c r="S21" i="51"/>
  <c r="R21" i="51"/>
  <c r="Q21" i="51"/>
  <c r="P21" i="51"/>
  <c r="N21" i="51"/>
  <c r="M21" i="51"/>
  <c r="L21" i="51"/>
  <c r="K21" i="51"/>
  <c r="S20" i="51"/>
  <c r="R20" i="51"/>
  <c r="Q20" i="51"/>
  <c r="P20" i="51"/>
  <c r="N20" i="51"/>
  <c r="M20" i="51"/>
  <c r="L20" i="51"/>
  <c r="K20" i="51"/>
  <c r="S19" i="51"/>
  <c r="R19" i="51"/>
  <c r="Q19" i="51"/>
  <c r="P19" i="51"/>
  <c r="N19" i="51"/>
  <c r="M19" i="51"/>
  <c r="L19" i="51"/>
  <c r="K19" i="51"/>
  <c r="T19" i="51" s="1"/>
  <c r="S18" i="51"/>
  <c r="R18" i="51"/>
  <c r="Q18" i="51"/>
  <c r="P18" i="51"/>
  <c r="O18" i="51"/>
  <c r="M18" i="51"/>
  <c r="L18" i="51"/>
  <c r="K18" i="51"/>
  <c r="S17" i="51"/>
  <c r="R17" i="51"/>
  <c r="Q17" i="51"/>
  <c r="P17" i="51"/>
  <c r="O17" i="51"/>
  <c r="M17" i="51"/>
  <c r="L17" i="51"/>
  <c r="K17" i="51"/>
  <c r="S16" i="51"/>
  <c r="R16" i="51"/>
  <c r="Q16" i="51"/>
  <c r="P16" i="51"/>
  <c r="O16" i="51"/>
  <c r="M16" i="51"/>
  <c r="L16" i="51"/>
  <c r="K16" i="51"/>
  <c r="T16" i="51" s="1"/>
  <c r="S15" i="51"/>
  <c r="R15" i="51"/>
  <c r="Q15" i="51"/>
  <c r="P15" i="51"/>
  <c r="O15" i="51"/>
  <c r="N15" i="51"/>
  <c r="L15" i="51"/>
  <c r="K15" i="51"/>
  <c r="S14" i="51"/>
  <c r="R14" i="51"/>
  <c r="Q14" i="51"/>
  <c r="P14" i="51"/>
  <c r="O14" i="51"/>
  <c r="N14" i="51"/>
  <c r="L14" i="51"/>
  <c r="K14" i="51"/>
  <c r="S13" i="51"/>
  <c r="R13" i="51"/>
  <c r="Q13" i="51"/>
  <c r="P13" i="51"/>
  <c r="O13" i="51"/>
  <c r="N13" i="51"/>
  <c r="L13" i="51"/>
  <c r="K13" i="51"/>
  <c r="T13" i="51" s="1"/>
  <c r="S12" i="51"/>
  <c r="R12" i="51"/>
  <c r="Q12" i="51"/>
  <c r="P12" i="51"/>
  <c r="O12" i="51"/>
  <c r="N12" i="51"/>
  <c r="M12" i="51"/>
  <c r="K12" i="51"/>
  <c r="S11" i="51"/>
  <c r="R11" i="51"/>
  <c r="Q11" i="51"/>
  <c r="P11" i="51"/>
  <c r="O11" i="51"/>
  <c r="N11" i="51"/>
  <c r="M11" i="51"/>
  <c r="K11" i="51"/>
  <c r="S10" i="51"/>
  <c r="R10" i="51"/>
  <c r="Q10" i="51"/>
  <c r="P10" i="51"/>
  <c r="O10" i="51"/>
  <c r="N10" i="51"/>
  <c r="M10" i="51"/>
  <c r="K10" i="51"/>
  <c r="T10" i="51" s="1"/>
  <c r="S9" i="51"/>
  <c r="R9" i="51"/>
  <c r="Q9" i="51"/>
  <c r="P9" i="51"/>
  <c r="O9" i="51"/>
  <c r="N9" i="51"/>
  <c r="M9" i="51"/>
  <c r="L9" i="51"/>
  <c r="S8" i="51"/>
  <c r="R8" i="51"/>
  <c r="Q8" i="51"/>
  <c r="P8" i="51"/>
  <c r="O8" i="51"/>
  <c r="N8" i="51"/>
  <c r="M8" i="51"/>
  <c r="L8" i="51"/>
  <c r="S7" i="51"/>
  <c r="R7" i="51"/>
  <c r="Q7" i="51"/>
  <c r="P7" i="51"/>
  <c r="O7" i="51"/>
  <c r="N7" i="51"/>
  <c r="M7" i="51"/>
  <c r="L7" i="51"/>
  <c r="T7" i="51" s="1"/>
  <c r="E5" i="51"/>
  <c r="C5" i="51"/>
  <c r="L1" i="51"/>
  <c r="S71" i="50"/>
  <c r="L71" i="50"/>
  <c r="K71" i="50"/>
  <c r="J71" i="50"/>
  <c r="S70" i="50"/>
  <c r="L70" i="50"/>
  <c r="K70" i="50"/>
  <c r="J70" i="50"/>
  <c r="S69" i="50"/>
  <c r="L69" i="50"/>
  <c r="K69" i="50"/>
  <c r="J69" i="50"/>
  <c r="S68" i="50"/>
  <c r="L68" i="50"/>
  <c r="K68" i="50"/>
  <c r="J68" i="50"/>
  <c r="S67" i="50"/>
  <c r="L67" i="50"/>
  <c r="K67" i="50"/>
  <c r="J67" i="50"/>
  <c r="S66" i="50"/>
  <c r="L66" i="50"/>
  <c r="K66" i="50"/>
  <c r="J66" i="50"/>
  <c r="S65" i="50"/>
  <c r="L65" i="50"/>
  <c r="K65" i="50"/>
  <c r="J65" i="50"/>
  <c r="S64" i="50"/>
  <c r="L64" i="50"/>
  <c r="K64" i="50"/>
  <c r="J64" i="50"/>
  <c r="S63" i="50"/>
  <c r="L63" i="50"/>
  <c r="K63" i="50"/>
  <c r="J63" i="50"/>
  <c r="S62" i="50"/>
  <c r="L62" i="50"/>
  <c r="K62" i="50"/>
  <c r="J62" i="50"/>
  <c r="S61" i="50"/>
  <c r="L61" i="50"/>
  <c r="K61" i="50"/>
  <c r="J61" i="50"/>
  <c r="S60" i="50"/>
  <c r="L60" i="50"/>
  <c r="K60" i="50"/>
  <c r="J60" i="50"/>
  <c r="S59" i="50"/>
  <c r="L59" i="50"/>
  <c r="K59" i="50"/>
  <c r="J59" i="50"/>
  <c r="S58" i="50"/>
  <c r="L58" i="50"/>
  <c r="K58" i="50"/>
  <c r="J58" i="50"/>
  <c r="S57" i="50"/>
  <c r="L57" i="50"/>
  <c r="K57" i="50"/>
  <c r="J57" i="50"/>
  <c r="S56" i="50"/>
  <c r="L56" i="50"/>
  <c r="K56" i="50"/>
  <c r="J56" i="50"/>
  <c r="S55" i="50"/>
  <c r="L55" i="50"/>
  <c r="K55" i="50"/>
  <c r="J55" i="50"/>
  <c r="S54" i="50"/>
  <c r="L54" i="50"/>
  <c r="K54" i="50"/>
  <c r="J54" i="50"/>
  <c r="S53" i="50"/>
  <c r="L53" i="50"/>
  <c r="K53" i="50"/>
  <c r="J53" i="50"/>
  <c r="S52" i="50"/>
  <c r="L52" i="50"/>
  <c r="K52" i="50"/>
  <c r="J52" i="50"/>
  <c r="S51" i="50"/>
  <c r="L51" i="50"/>
  <c r="K51" i="50"/>
  <c r="J51" i="50"/>
  <c r="S50" i="50"/>
  <c r="L50" i="50"/>
  <c r="K50" i="50"/>
  <c r="J50" i="50"/>
  <c r="S49" i="50"/>
  <c r="L49" i="50"/>
  <c r="K49" i="50"/>
  <c r="J49" i="50"/>
  <c r="S48" i="50"/>
  <c r="L48" i="50"/>
  <c r="K48" i="50"/>
  <c r="J48" i="50"/>
  <c r="S47" i="50"/>
  <c r="L47" i="50"/>
  <c r="K47" i="50"/>
  <c r="J47" i="50"/>
  <c r="S46" i="50"/>
  <c r="L46" i="50"/>
  <c r="K46" i="50"/>
  <c r="J46" i="50"/>
  <c r="S45" i="50"/>
  <c r="L45" i="50"/>
  <c r="K45" i="50"/>
  <c r="J45" i="50"/>
  <c r="S44" i="50"/>
  <c r="L44" i="50"/>
  <c r="K44" i="50"/>
  <c r="J44" i="50"/>
  <c r="S43" i="50"/>
  <c r="L43" i="50"/>
  <c r="K43" i="50"/>
  <c r="J43" i="50"/>
  <c r="S42" i="50"/>
  <c r="L42" i="50"/>
  <c r="K42" i="50"/>
  <c r="J42" i="50"/>
  <c r="S41" i="50"/>
  <c r="L41" i="50"/>
  <c r="K41" i="50"/>
  <c r="J41" i="50"/>
  <c r="S40" i="50"/>
  <c r="L40" i="50"/>
  <c r="K40" i="50"/>
  <c r="J40" i="50"/>
  <c r="S39" i="50"/>
  <c r="L39" i="50"/>
  <c r="K39" i="50"/>
  <c r="J39" i="50"/>
  <c r="S38" i="50"/>
  <c r="L38" i="50"/>
  <c r="K38" i="50"/>
  <c r="J38" i="50"/>
  <c r="S37" i="50"/>
  <c r="L37" i="50"/>
  <c r="K37" i="50"/>
  <c r="J37" i="50"/>
  <c r="S36" i="50"/>
  <c r="L36" i="50"/>
  <c r="E5" i="50" s="1"/>
  <c r="K36" i="50"/>
  <c r="J36" i="50"/>
  <c r="R33" i="50"/>
  <c r="Q33" i="50"/>
  <c r="P33" i="50"/>
  <c r="O33" i="50"/>
  <c r="N33" i="50"/>
  <c r="M33" i="50"/>
  <c r="L33" i="50"/>
  <c r="K33" i="50"/>
  <c r="R32" i="50"/>
  <c r="Q32" i="50"/>
  <c r="P32" i="50"/>
  <c r="O32" i="50"/>
  <c r="N32" i="50"/>
  <c r="M32" i="50"/>
  <c r="L32" i="50"/>
  <c r="K32" i="50"/>
  <c r="R31" i="50"/>
  <c r="Q31" i="50"/>
  <c r="P31" i="50"/>
  <c r="O31" i="50"/>
  <c r="N31" i="50"/>
  <c r="M31" i="50"/>
  <c r="L31" i="50"/>
  <c r="K31" i="50"/>
  <c r="T31" i="50" s="1"/>
  <c r="S30" i="50"/>
  <c r="Q30" i="50"/>
  <c r="P30" i="50"/>
  <c r="O30" i="50"/>
  <c r="N30" i="50"/>
  <c r="M30" i="50"/>
  <c r="L30" i="50"/>
  <c r="K30" i="50"/>
  <c r="S29" i="50"/>
  <c r="Q29" i="50"/>
  <c r="P29" i="50"/>
  <c r="O29" i="50"/>
  <c r="N29" i="50"/>
  <c r="M29" i="50"/>
  <c r="L29" i="50"/>
  <c r="K29" i="50"/>
  <c r="S28" i="50"/>
  <c r="Q28" i="50"/>
  <c r="P28" i="50"/>
  <c r="O28" i="50"/>
  <c r="N28" i="50"/>
  <c r="M28" i="50"/>
  <c r="L28" i="50"/>
  <c r="K28" i="50"/>
  <c r="T28" i="50" s="1"/>
  <c r="S27" i="50"/>
  <c r="R27" i="50"/>
  <c r="P27" i="50"/>
  <c r="O27" i="50"/>
  <c r="N27" i="50"/>
  <c r="M27" i="50"/>
  <c r="L27" i="50"/>
  <c r="K27" i="50"/>
  <c r="S26" i="50"/>
  <c r="R26" i="50"/>
  <c r="P26" i="50"/>
  <c r="O26" i="50"/>
  <c r="N26" i="50"/>
  <c r="M26" i="50"/>
  <c r="L26" i="50"/>
  <c r="K26" i="50"/>
  <c r="U25" i="50"/>
  <c r="S25" i="50"/>
  <c r="R25" i="50"/>
  <c r="P25" i="50"/>
  <c r="O25" i="50"/>
  <c r="N25" i="50"/>
  <c r="M25" i="50"/>
  <c r="L25" i="50"/>
  <c r="K25" i="50"/>
  <c r="T25" i="50" s="1"/>
  <c r="S24" i="50"/>
  <c r="R24" i="50"/>
  <c r="Q24" i="50"/>
  <c r="O24" i="50"/>
  <c r="N24" i="50"/>
  <c r="M24" i="50"/>
  <c r="L24" i="50"/>
  <c r="K24" i="50"/>
  <c r="S23" i="50"/>
  <c r="R23" i="50"/>
  <c r="Q23" i="50"/>
  <c r="O23" i="50"/>
  <c r="N23" i="50"/>
  <c r="M23" i="50"/>
  <c r="L23" i="50"/>
  <c r="K23" i="50"/>
  <c r="S22" i="50"/>
  <c r="R22" i="50"/>
  <c r="Q22" i="50"/>
  <c r="O22" i="50"/>
  <c r="N22" i="50"/>
  <c r="M22" i="50"/>
  <c r="L22" i="50"/>
  <c r="K22" i="50"/>
  <c r="T22" i="50" s="1"/>
  <c r="S21" i="50"/>
  <c r="R21" i="50"/>
  <c r="Q21" i="50"/>
  <c r="P21" i="50"/>
  <c r="N21" i="50"/>
  <c r="M21" i="50"/>
  <c r="L21" i="50"/>
  <c r="K21" i="50"/>
  <c r="S20" i="50"/>
  <c r="R20" i="50"/>
  <c r="Q20" i="50"/>
  <c r="P20" i="50"/>
  <c r="N20" i="50"/>
  <c r="M20" i="50"/>
  <c r="L20" i="50"/>
  <c r="K20" i="50"/>
  <c r="U19" i="50"/>
  <c r="S19" i="50"/>
  <c r="R19" i="50"/>
  <c r="Q19" i="50"/>
  <c r="P19" i="50"/>
  <c r="N19" i="50"/>
  <c r="M19" i="50"/>
  <c r="L19" i="50"/>
  <c r="K19" i="50"/>
  <c r="T19" i="50" s="1"/>
  <c r="S18" i="50"/>
  <c r="R18" i="50"/>
  <c r="Q18" i="50"/>
  <c r="P18" i="50"/>
  <c r="O18" i="50"/>
  <c r="M18" i="50"/>
  <c r="L18" i="50"/>
  <c r="K18" i="50"/>
  <c r="S17" i="50"/>
  <c r="R17" i="50"/>
  <c r="Q17" i="50"/>
  <c r="P17" i="50"/>
  <c r="O17" i="50"/>
  <c r="M17" i="50"/>
  <c r="L17" i="50"/>
  <c r="K17" i="50"/>
  <c r="U16" i="50"/>
  <c r="S16" i="50"/>
  <c r="R16" i="50"/>
  <c r="Q16" i="50"/>
  <c r="P16" i="50"/>
  <c r="O16" i="50"/>
  <c r="M16" i="50"/>
  <c r="L16" i="50"/>
  <c r="K16" i="50"/>
  <c r="T16" i="50" s="1"/>
  <c r="S15" i="50"/>
  <c r="R15" i="50"/>
  <c r="Q15" i="50"/>
  <c r="P15" i="50"/>
  <c r="O15" i="50"/>
  <c r="N15" i="50"/>
  <c r="L15" i="50"/>
  <c r="K15" i="50"/>
  <c r="S14" i="50"/>
  <c r="R14" i="50"/>
  <c r="Q14" i="50"/>
  <c r="P14" i="50"/>
  <c r="O14" i="50"/>
  <c r="N14" i="50"/>
  <c r="L14" i="50"/>
  <c r="K14" i="50"/>
  <c r="S13" i="50"/>
  <c r="R13" i="50"/>
  <c r="Q13" i="50"/>
  <c r="P13" i="50"/>
  <c r="O13" i="50"/>
  <c r="N13" i="50"/>
  <c r="L13" i="50"/>
  <c r="K13" i="50"/>
  <c r="T13" i="50" s="1"/>
  <c r="S12" i="50"/>
  <c r="R12" i="50"/>
  <c r="Q12" i="50"/>
  <c r="P12" i="50"/>
  <c r="O12" i="50"/>
  <c r="N12" i="50"/>
  <c r="M12" i="50"/>
  <c r="K12" i="50"/>
  <c r="S11" i="50"/>
  <c r="R11" i="50"/>
  <c r="Q11" i="50"/>
  <c r="P11" i="50"/>
  <c r="O11" i="50"/>
  <c r="N11" i="50"/>
  <c r="M11" i="50"/>
  <c r="K11" i="50"/>
  <c r="S10" i="50"/>
  <c r="R10" i="50"/>
  <c r="Q10" i="50"/>
  <c r="P10" i="50"/>
  <c r="O10" i="50"/>
  <c r="N10" i="50"/>
  <c r="M10" i="50"/>
  <c r="K10" i="50"/>
  <c r="T10" i="50" s="1"/>
  <c r="S9" i="50"/>
  <c r="R9" i="50"/>
  <c r="Q9" i="50"/>
  <c r="P9" i="50"/>
  <c r="O9" i="50"/>
  <c r="N9" i="50"/>
  <c r="M9" i="50"/>
  <c r="L9" i="50"/>
  <c r="S8" i="50"/>
  <c r="R8" i="50"/>
  <c r="Q8" i="50"/>
  <c r="P8" i="50"/>
  <c r="O8" i="50"/>
  <c r="N8" i="50"/>
  <c r="M8" i="50"/>
  <c r="L8" i="50"/>
  <c r="S7" i="50"/>
  <c r="R7" i="50"/>
  <c r="Q7" i="50"/>
  <c r="P7" i="50"/>
  <c r="O7" i="50"/>
  <c r="N7" i="50"/>
  <c r="M7" i="50"/>
  <c r="L7" i="50"/>
  <c r="T7" i="50" s="1"/>
  <c r="C5" i="50"/>
  <c r="L1" i="50"/>
  <c r="S71" i="49"/>
  <c r="L71" i="49"/>
  <c r="K71" i="49"/>
  <c r="J71" i="49"/>
  <c r="S70" i="49"/>
  <c r="L70" i="49"/>
  <c r="K70" i="49"/>
  <c r="J70" i="49"/>
  <c r="S69" i="49"/>
  <c r="L69" i="49"/>
  <c r="K69" i="49"/>
  <c r="J69" i="49"/>
  <c r="S68" i="49"/>
  <c r="L68" i="49"/>
  <c r="K68" i="49"/>
  <c r="J68" i="49"/>
  <c r="S67" i="49"/>
  <c r="L67" i="49"/>
  <c r="K67" i="49"/>
  <c r="J67" i="49"/>
  <c r="S66" i="49"/>
  <c r="L66" i="49"/>
  <c r="K66" i="49"/>
  <c r="J66" i="49"/>
  <c r="S65" i="49"/>
  <c r="L65" i="49"/>
  <c r="K65" i="49"/>
  <c r="J65" i="49"/>
  <c r="S64" i="49"/>
  <c r="L64" i="49"/>
  <c r="K64" i="49"/>
  <c r="J64" i="49"/>
  <c r="S63" i="49"/>
  <c r="L63" i="49"/>
  <c r="K63" i="49"/>
  <c r="J63" i="49"/>
  <c r="S62" i="49"/>
  <c r="L62" i="49"/>
  <c r="K62" i="49"/>
  <c r="J62" i="49"/>
  <c r="S61" i="49"/>
  <c r="L61" i="49"/>
  <c r="K61" i="49"/>
  <c r="J61" i="49"/>
  <c r="S60" i="49"/>
  <c r="L60" i="49"/>
  <c r="K60" i="49"/>
  <c r="J60" i="49"/>
  <c r="S59" i="49"/>
  <c r="L59" i="49"/>
  <c r="K59" i="49"/>
  <c r="J59" i="49"/>
  <c r="S58" i="49"/>
  <c r="L58" i="49"/>
  <c r="K58" i="49"/>
  <c r="J58" i="49"/>
  <c r="S57" i="49"/>
  <c r="L57" i="49"/>
  <c r="K57" i="49"/>
  <c r="J57" i="49"/>
  <c r="S56" i="49"/>
  <c r="L56" i="49"/>
  <c r="K56" i="49"/>
  <c r="J56" i="49"/>
  <c r="S55" i="49"/>
  <c r="L55" i="49"/>
  <c r="K55" i="49"/>
  <c r="J55" i="49"/>
  <c r="S54" i="49"/>
  <c r="L54" i="49"/>
  <c r="K54" i="49"/>
  <c r="J54" i="49"/>
  <c r="S53" i="49"/>
  <c r="L53" i="49"/>
  <c r="K53" i="49"/>
  <c r="J53" i="49"/>
  <c r="S52" i="49"/>
  <c r="L52" i="49"/>
  <c r="K52" i="49"/>
  <c r="J52" i="49"/>
  <c r="S51" i="49"/>
  <c r="L51" i="49"/>
  <c r="K51" i="49"/>
  <c r="J51" i="49"/>
  <c r="S50" i="49"/>
  <c r="L50" i="49"/>
  <c r="K50" i="49"/>
  <c r="J50" i="49"/>
  <c r="S49" i="49"/>
  <c r="L49" i="49"/>
  <c r="K49" i="49"/>
  <c r="J49" i="49"/>
  <c r="S48" i="49"/>
  <c r="L48" i="49"/>
  <c r="K48" i="49"/>
  <c r="J48" i="49"/>
  <c r="S47" i="49"/>
  <c r="L47" i="49"/>
  <c r="K47" i="49"/>
  <c r="J47" i="49"/>
  <c r="S46" i="49"/>
  <c r="L46" i="49"/>
  <c r="K46" i="49"/>
  <c r="J46" i="49"/>
  <c r="S45" i="49"/>
  <c r="L45" i="49"/>
  <c r="K45" i="49"/>
  <c r="J45" i="49"/>
  <c r="S44" i="49"/>
  <c r="L44" i="49"/>
  <c r="K44" i="49"/>
  <c r="J44" i="49"/>
  <c r="S43" i="49"/>
  <c r="L43" i="49"/>
  <c r="K43" i="49"/>
  <c r="J43" i="49"/>
  <c r="S42" i="49"/>
  <c r="L42" i="49"/>
  <c r="K42" i="49"/>
  <c r="J42" i="49"/>
  <c r="S41" i="49"/>
  <c r="L41" i="49"/>
  <c r="K41" i="49"/>
  <c r="J41" i="49"/>
  <c r="S40" i="49"/>
  <c r="L40" i="49"/>
  <c r="K40" i="49"/>
  <c r="J40" i="49"/>
  <c r="S39" i="49"/>
  <c r="L39" i="49"/>
  <c r="K39" i="49"/>
  <c r="J39" i="49"/>
  <c r="S38" i="49"/>
  <c r="L38" i="49"/>
  <c r="K38" i="49"/>
  <c r="J38" i="49"/>
  <c r="S37" i="49"/>
  <c r="L37" i="49"/>
  <c r="K37" i="49"/>
  <c r="J37" i="49"/>
  <c r="S36" i="49"/>
  <c r="L36" i="49"/>
  <c r="K36" i="49"/>
  <c r="J36" i="49"/>
  <c r="R33" i="49"/>
  <c r="Q33" i="49"/>
  <c r="P33" i="49"/>
  <c r="O33" i="49"/>
  <c r="N33" i="49"/>
  <c r="M33" i="49"/>
  <c r="L33" i="49"/>
  <c r="K33" i="49"/>
  <c r="R32" i="49"/>
  <c r="Q32" i="49"/>
  <c r="P32" i="49"/>
  <c r="O32" i="49"/>
  <c r="N32" i="49"/>
  <c r="M32" i="49"/>
  <c r="L32" i="49"/>
  <c r="K32" i="49"/>
  <c r="R31" i="49"/>
  <c r="Q31" i="49"/>
  <c r="P31" i="49"/>
  <c r="O31" i="49"/>
  <c r="N31" i="49"/>
  <c r="M31" i="49"/>
  <c r="L31" i="49"/>
  <c r="K31" i="49"/>
  <c r="T31" i="49" s="1"/>
  <c r="S30" i="49"/>
  <c r="Q30" i="49"/>
  <c r="P30" i="49"/>
  <c r="O30" i="49"/>
  <c r="N30" i="49"/>
  <c r="M30" i="49"/>
  <c r="L30" i="49"/>
  <c r="K30" i="49"/>
  <c r="S29" i="49"/>
  <c r="Q29" i="49"/>
  <c r="P29" i="49"/>
  <c r="O29" i="49"/>
  <c r="N29" i="49"/>
  <c r="M29" i="49"/>
  <c r="L29" i="49"/>
  <c r="K29" i="49"/>
  <c r="S28" i="49"/>
  <c r="Q28" i="49"/>
  <c r="P28" i="49"/>
  <c r="O28" i="49"/>
  <c r="N28" i="49"/>
  <c r="M28" i="49"/>
  <c r="L28" i="49"/>
  <c r="K28" i="49"/>
  <c r="T28" i="49" s="1"/>
  <c r="S27" i="49"/>
  <c r="R27" i="49"/>
  <c r="P27" i="49"/>
  <c r="O27" i="49"/>
  <c r="N27" i="49"/>
  <c r="M27" i="49"/>
  <c r="L27" i="49"/>
  <c r="K27" i="49"/>
  <c r="S26" i="49"/>
  <c r="R26" i="49"/>
  <c r="P26" i="49"/>
  <c r="O26" i="49"/>
  <c r="N26" i="49"/>
  <c r="M26" i="49"/>
  <c r="L26" i="49"/>
  <c r="K26" i="49"/>
  <c r="S25" i="49"/>
  <c r="R25" i="49"/>
  <c r="P25" i="49"/>
  <c r="O25" i="49"/>
  <c r="N25" i="49"/>
  <c r="M25" i="49"/>
  <c r="L25" i="49"/>
  <c r="K25" i="49"/>
  <c r="T25" i="49" s="1"/>
  <c r="S24" i="49"/>
  <c r="R24" i="49"/>
  <c r="Q24" i="49"/>
  <c r="O24" i="49"/>
  <c r="N24" i="49"/>
  <c r="M24" i="49"/>
  <c r="L24" i="49"/>
  <c r="K24" i="49"/>
  <c r="S23" i="49"/>
  <c r="R23" i="49"/>
  <c r="Q23" i="49"/>
  <c r="O23" i="49"/>
  <c r="N23" i="49"/>
  <c r="M23" i="49"/>
  <c r="L23" i="49"/>
  <c r="K23" i="49"/>
  <c r="S22" i="49"/>
  <c r="R22" i="49"/>
  <c r="Q22" i="49"/>
  <c r="O22" i="49"/>
  <c r="N22" i="49"/>
  <c r="M22" i="49"/>
  <c r="L22" i="49"/>
  <c r="K22" i="49"/>
  <c r="T22" i="49" s="1"/>
  <c r="S21" i="49"/>
  <c r="R21" i="49"/>
  <c r="Q21" i="49"/>
  <c r="P21" i="49"/>
  <c r="N21" i="49"/>
  <c r="M21" i="49"/>
  <c r="L21" i="49"/>
  <c r="K21" i="49"/>
  <c r="S20" i="49"/>
  <c r="R20" i="49"/>
  <c r="Q20" i="49"/>
  <c r="P20" i="49"/>
  <c r="N20" i="49"/>
  <c r="M20" i="49"/>
  <c r="L20" i="49"/>
  <c r="K20" i="49"/>
  <c r="S19" i="49"/>
  <c r="R19" i="49"/>
  <c r="Q19" i="49"/>
  <c r="P19" i="49"/>
  <c r="N19" i="49"/>
  <c r="M19" i="49"/>
  <c r="L19" i="49"/>
  <c r="K19" i="49"/>
  <c r="T19" i="49" s="1"/>
  <c r="S18" i="49"/>
  <c r="R18" i="49"/>
  <c r="Q18" i="49"/>
  <c r="P18" i="49"/>
  <c r="O18" i="49"/>
  <c r="M18" i="49"/>
  <c r="L18" i="49"/>
  <c r="K18" i="49"/>
  <c r="S17" i="49"/>
  <c r="R17" i="49"/>
  <c r="Q17" i="49"/>
  <c r="P17" i="49"/>
  <c r="O17" i="49"/>
  <c r="M17" i="49"/>
  <c r="L17" i="49"/>
  <c r="K17" i="49"/>
  <c r="S16" i="49"/>
  <c r="R16" i="49"/>
  <c r="Q16" i="49"/>
  <c r="P16" i="49"/>
  <c r="O16" i="49"/>
  <c r="M16" i="49"/>
  <c r="L16" i="49"/>
  <c r="K16" i="49"/>
  <c r="T16" i="49" s="1"/>
  <c r="S15" i="49"/>
  <c r="R15" i="49"/>
  <c r="Q15" i="49"/>
  <c r="P15" i="49"/>
  <c r="O15" i="49"/>
  <c r="N15" i="49"/>
  <c r="L15" i="49"/>
  <c r="K15" i="49"/>
  <c r="S14" i="49"/>
  <c r="R14" i="49"/>
  <c r="Q14" i="49"/>
  <c r="P14" i="49"/>
  <c r="O14" i="49"/>
  <c r="N14" i="49"/>
  <c r="L14" i="49"/>
  <c r="K14" i="49"/>
  <c r="S13" i="49"/>
  <c r="R13" i="49"/>
  <c r="Q13" i="49"/>
  <c r="P13" i="49"/>
  <c r="O13" i="49"/>
  <c r="N13" i="49"/>
  <c r="L13" i="49"/>
  <c r="K13" i="49"/>
  <c r="T13" i="49" s="1"/>
  <c r="S12" i="49"/>
  <c r="R12" i="49"/>
  <c r="Q12" i="49"/>
  <c r="P12" i="49"/>
  <c r="O12" i="49"/>
  <c r="N12" i="49"/>
  <c r="M12" i="49"/>
  <c r="K12" i="49"/>
  <c r="S11" i="49"/>
  <c r="R11" i="49"/>
  <c r="Q11" i="49"/>
  <c r="P11" i="49"/>
  <c r="O11" i="49"/>
  <c r="N11" i="49"/>
  <c r="M11" i="49"/>
  <c r="K11" i="49"/>
  <c r="S10" i="49"/>
  <c r="R10" i="49"/>
  <c r="Q10" i="49"/>
  <c r="P10" i="49"/>
  <c r="O10" i="49"/>
  <c r="N10" i="49"/>
  <c r="M10" i="49"/>
  <c r="K10" i="49"/>
  <c r="T10" i="49" s="1"/>
  <c r="S9" i="49"/>
  <c r="R9" i="49"/>
  <c r="Q9" i="49"/>
  <c r="P9" i="49"/>
  <c r="O9" i="49"/>
  <c r="N9" i="49"/>
  <c r="M9" i="49"/>
  <c r="L9" i="49"/>
  <c r="S8" i="49"/>
  <c r="R8" i="49"/>
  <c r="Q8" i="49"/>
  <c r="P8" i="49"/>
  <c r="O8" i="49"/>
  <c r="N8" i="49"/>
  <c r="M8" i="49"/>
  <c r="L8" i="49"/>
  <c r="S7" i="49"/>
  <c r="R7" i="49"/>
  <c r="Q7" i="49"/>
  <c r="P7" i="49"/>
  <c r="O7" i="49"/>
  <c r="N7" i="49"/>
  <c r="M7" i="49"/>
  <c r="L7" i="49"/>
  <c r="T7" i="49" s="1"/>
  <c r="E5" i="49"/>
  <c r="C5" i="49"/>
  <c r="L1" i="49"/>
  <c r="S60" i="48"/>
  <c r="L60" i="48"/>
  <c r="K60" i="48"/>
  <c r="J60" i="48"/>
  <c r="S59" i="48"/>
  <c r="L59" i="48"/>
  <c r="K59" i="48"/>
  <c r="J59" i="48"/>
  <c r="S58" i="48"/>
  <c r="L58" i="48"/>
  <c r="K58" i="48"/>
  <c r="J58" i="48"/>
  <c r="S57" i="48"/>
  <c r="L57" i="48"/>
  <c r="K57" i="48"/>
  <c r="J57" i="48"/>
  <c r="S56" i="48"/>
  <c r="L56" i="48"/>
  <c r="K56" i="48"/>
  <c r="J56" i="48"/>
  <c r="S55" i="48"/>
  <c r="L55" i="48"/>
  <c r="K55" i="48"/>
  <c r="J55" i="48"/>
  <c r="S54" i="48"/>
  <c r="L54" i="48"/>
  <c r="K54" i="48"/>
  <c r="J54" i="48"/>
  <c r="S53" i="48"/>
  <c r="L53" i="48"/>
  <c r="K53" i="48"/>
  <c r="J53" i="48"/>
  <c r="S52" i="48"/>
  <c r="L52" i="48"/>
  <c r="K52" i="48"/>
  <c r="J52" i="48"/>
  <c r="S51" i="48"/>
  <c r="L51" i="48"/>
  <c r="K51" i="48"/>
  <c r="J51" i="48"/>
  <c r="S50" i="48"/>
  <c r="L50" i="48"/>
  <c r="K50" i="48"/>
  <c r="J50" i="48"/>
  <c r="S49" i="48"/>
  <c r="L49" i="48"/>
  <c r="K49" i="48"/>
  <c r="J49" i="48"/>
  <c r="S48" i="48"/>
  <c r="L48" i="48"/>
  <c r="K48" i="48"/>
  <c r="J48" i="48"/>
  <c r="S47" i="48"/>
  <c r="L47" i="48"/>
  <c r="K47" i="48"/>
  <c r="J47" i="48"/>
  <c r="S46" i="48"/>
  <c r="L46" i="48"/>
  <c r="K46" i="48"/>
  <c r="J46" i="48"/>
  <c r="S45" i="48"/>
  <c r="L45" i="48"/>
  <c r="K45" i="48"/>
  <c r="J45" i="48"/>
  <c r="S44" i="48"/>
  <c r="L44" i="48"/>
  <c r="K44" i="48"/>
  <c r="J44" i="48"/>
  <c r="S43" i="48"/>
  <c r="L43" i="48"/>
  <c r="K43" i="48"/>
  <c r="J43" i="48"/>
  <c r="S42" i="48"/>
  <c r="L42" i="48"/>
  <c r="K42" i="48"/>
  <c r="J42" i="48"/>
  <c r="S41" i="48"/>
  <c r="L41" i="48"/>
  <c r="K41" i="48"/>
  <c r="J41" i="48"/>
  <c r="S40" i="48"/>
  <c r="L40" i="48"/>
  <c r="K40" i="48"/>
  <c r="J40" i="48"/>
  <c r="S39" i="48"/>
  <c r="L39" i="48"/>
  <c r="K39" i="48"/>
  <c r="J39" i="48"/>
  <c r="S38" i="48"/>
  <c r="L38" i="48"/>
  <c r="K38" i="48"/>
  <c r="J38" i="48"/>
  <c r="S37" i="48"/>
  <c r="L37" i="48"/>
  <c r="K37" i="48"/>
  <c r="J37" i="48"/>
  <c r="S36" i="48"/>
  <c r="L36" i="48"/>
  <c r="K36" i="48"/>
  <c r="J36" i="48"/>
  <c r="S35" i="48"/>
  <c r="L35" i="48"/>
  <c r="K35" i="48"/>
  <c r="J35" i="48"/>
  <c r="S34" i="48"/>
  <c r="L34" i="48"/>
  <c r="K34" i="48"/>
  <c r="J34" i="48"/>
  <c r="S33" i="48"/>
  <c r="L33" i="48"/>
  <c r="E5" i="48" s="1"/>
  <c r="K33" i="48"/>
  <c r="J33" i="48"/>
  <c r="Q30" i="48"/>
  <c r="P30" i="48"/>
  <c r="O30" i="48"/>
  <c r="N30" i="48"/>
  <c r="M30" i="48"/>
  <c r="L30" i="48"/>
  <c r="K30" i="48"/>
  <c r="Q29" i="48"/>
  <c r="P29" i="48"/>
  <c r="O29" i="48"/>
  <c r="N29" i="48"/>
  <c r="M29" i="48"/>
  <c r="L29" i="48"/>
  <c r="K29" i="48"/>
  <c r="S28" i="48"/>
  <c r="Q28" i="48"/>
  <c r="P28" i="48"/>
  <c r="O28" i="48"/>
  <c r="N28" i="48"/>
  <c r="M28" i="48"/>
  <c r="L28" i="48"/>
  <c r="K28" i="48"/>
  <c r="R27" i="48"/>
  <c r="P27" i="48"/>
  <c r="O27" i="48"/>
  <c r="N27" i="48"/>
  <c r="M27" i="48"/>
  <c r="L27" i="48"/>
  <c r="K27" i="48"/>
  <c r="R26" i="48"/>
  <c r="P26" i="48"/>
  <c r="O26" i="48"/>
  <c r="N26" i="48"/>
  <c r="M26" i="48"/>
  <c r="L26" i="48"/>
  <c r="K26" i="48"/>
  <c r="S25" i="48"/>
  <c r="R25" i="48"/>
  <c r="P25" i="48"/>
  <c r="O25" i="48"/>
  <c r="N25" i="48"/>
  <c r="M25" i="48"/>
  <c r="L25" i="48"/>
  <c r="K25" i="48"/>
  <c r="R24" i="48"/>
  <c r="Q24" i="48"/>
  <c r="O24" i="48"/>
  <c r="N24" i="48"/>
  <c r="M24" i="48"/>
  <c r="L24" i="48"/>
  <c r="K24" i="48"/>
  <c r="R23" i="48"/>
  <c r="Q23" i="48"/>
  <c r="O23" i="48"/>
  <c r="N23" i="48"/>
  <c r="M23" i="48"/>
  <c r="L23" i="48"/>
  <c r="K23" i="48"/>
  <c r="S22" i="48"/>
  <c r="R22" i="48"/>
  <c r="Q22" i="48"/>
  <c r="O22" i="48"/>
  <c r="N22" i="48"/>
  <c r="M22" i="48"/>
  <c r="L22" i="48"/>
  <c r="K22" i="48"/>
  <c r="R21" i="48"/>
  <c r="Q21" i="48"/>
  <c r="P21" i="48"/>
  <c r="N21" i="48"/>
  <c r="M21" i="48"/>
  <c r="L21" i="48"/>
  <c r="K21" i="48"/>
  <c r="R20" i="48"/>
  <c r="Q20" i="48"/>
  <c r="P20" i="48"/>
  <c r="N20" i="48"/>
  <c r="M20" i="48"/>
  <c r="L20" i="48"/>
  <c r="K20" i="48"/>
  <c r="S19" i="48"/>
  <c r="R19" i="48"/>
  <c r="Q19" i="48"/>
  <c r="P19" i="48"/>
  <c r="N19" i="48"/>
  <c r="M19" i="48"/>
  <c r="L19" i="48"/>
  <c r="K19" i="48"/>
  <c r="R18" i="48"/>
  <c r="Q18" i="48"/>
  <c r="P18" i="48"/>
  <c r="O18" i="48"/>
  <c r="M18" i="48"/>
  <c r="L18" i="48"/>
  <c r="K18" i="48"/>
  <c r="R17" i="48"/>
  <c r="Q17" i="48"/>
  <c r="P17" i="48"/>
  <c r="O17" i="48"/>
  <c r="M17" i="48"/>
  <c r="L17" i="48"/>
  <c r="K17" i="48"/>
  <c r="S16" i="48"/>
  <c r="R16" i="48"/>
  <c r="Q16" i="48"/>
  <c r="P16" i="48"/>
  <c r="O16" i="48"/>
  <c r="M16" i="48"/>
  <c r="L16" i="48"/>
  <c r="K16" i="48"/>
  <c r="R15" i="48"/>
  <c r="Q15" i="48"/>
  <c r="P15" i="48"/>
  <c r="O15" i="48"/>
  <c r="N15" i="48"/>
  <c r="L15" i="48"/>
  <c r="K15" i="48"/>
  <c r="R14" i="48"/>
  <c r="Q14" i="48"/>
  <c r="P14" i="48"/>
  <c r="O14" i="48"/>
  <c r="N14" i="48"/>
  <c r="L14" i="48"/>
  <c r="K14" i="48"/>
  <c r="S13" i="48"/>
  <c r="R13" i="48"/>
  <c r="Q13" i="48"/>
  <c r="P13" i="48"/>
  <c r="O13" i="48"/>
  <c r="N13" i="48"/>
  <c r="L13" i="48"/>
  <c r="K13" i="48"/>
  <c r="R12" i="48"/>
  <c r="Q12" i="48"/>
  <c r="P12" i="48"/>
  <c r="O12" i="48"/>
  <c r="N12" i="48"/>
  <c r="M12" i="48"/>
  <c r="K12" i="48"/>
  <c r="R11" i="48"/>
  <c r="Q11" i="48"/>
  <c r="P11" i="48"/>
  <c r="O11" i="48"/>
  <c r="N11" i="48"/>
  <c r="M11" i="48"/>
  <c r="K11" i="48"/>
  <c r="S10" i="48"/>
  <c r="R10" i="48"/>
  <c r="Q10" i="48"/>
  <c r="P10" i="48"/>
  <c r="O10" i="48"/>
  <c r="N10" i="48"/>
  <c r="M10" i="48"/>
  <c r="K10" i="48"/>
  <c r="R9" i="48"/>
  <c r="Q9" i="48"/>
  <c r="P9" i="48"/>
  <c r="O9" i="48"/>
  <c r="N9" i="48"/>
  <c r="M9" i="48"/>
  <c r="L9" i="48"/>
  <c r="R8" i="48"/>
  <c r="Q8" i="48"/>
  <c r="P8" i="48"/>
  <c r="O8" i="48"/>
  <c r="N8" i="48"/>
  <c r="M8" i="48"/>
  <c r="L8" i="48"/>
  <c r="S7" i="48"/>
  <c r="R7" i="48"/>
  <c r="Q7" i="48"/>
  <c r="P7" i="48"/>
  <c r="O7" i="48"/>
  <c r="N7" i="48"/>
  <c r="M7" i="48"/>
  <c r="L7" i="48"/>
  <c r="C5" i="48"/>
  <c r="L1" i="48"/>
  <c r="S60" i="47"/>
  <c r="L60" i="47"/>
  <c r="K60" i="47"/>
  <c r="J60" i="47"/>
  <c r="S59" i="47"/>
  <c r="L59" i="47"/>
  <c r="K59" i="47"/>
  <c r="J59" i="47"/>
  <c r="S58" i="47"/>
  <c r="L58" i="47"/>
  <c r="K58" i="47"/>
  <c r="J58" i="47"/>
  <c r="S57" i="47"/>
  <c r="L57" i="47"/>
  <c r="K57" i="47"/>
  <c r="J57" i="47"/>
  <c r="S56" i="47"/>
  <c r="L56" i="47"/>
  <c r="K56" i="47"/>
  <c r="J56" i="47"/>
  <c r="S55" i="47"/>
  <c r="L55" i="47"/>
  <c r="K55" i="47"/>
  <c r="J55" i="47"/>
  <c r="S54" i="47"/>
  <c r="L54" i="47"/>
  <c r="K54" i="47"/>
  <c r="J54" i="47"/>
  <c r="S53" i="47"/>
  <c r="L53" i="47"/>
  <c r="K53" i="47"/>
  <c r="J53" i="47"/>
  <c r="S52" i="47"/>
  <c r="L52" i="47"/>
  <c r="K52" i="47"/>
  <c r="J52" i="47"/>
  <c r="S51" i="47"/>
  <c r="L51" i="47"/>
  <c r="K51" i="47"/>
  <c r="J51" i="47"/>
  <c r="S50" i="47"/>
  <c r="L50" i="47"/>
  <c r="K50" i="47"/>
  <c r="J50" i="47"/>
  <c r="S49" i="47"/>
  <c r="L49" i="47"/>
  <c r="K49" i="47"/>
  <c r="J49" i="47"/>
  <c r="S48" i="47"/>
  <c r="L48" i="47"/>
  <c r="K48" i="47"/>
  <c r="J48" i="47"/>
  <c r="S47" i="47"/>
  <c r="L47" i="47"/>
  <c r="K47" i="47"/>
  <c r="J47" i="47"/>
  <c r="S46" i="47"/>
  <c r="L46" i="47"/>
  <c r="K46" i="47"/>
  <c r="J46" i="47"/>
  <c r="S45" i="47"/>
  <c r="L45" i="47"/>
  <c r="K45" i="47"/>
  <c r="J45" i="47"/>
  <c r="S44" i="47"/>
  <c r="L44" i="47"/>
  <c r="K44" i="47"/>
  <c r="J44" i="47"/>
  <c r="S43" i="47"/>
  <c r="L43" i="47"/>
  <c r="K43" i="47"/>
  <c r="J43" i="47"/>
  <c r="S42" i="47"/>
  <c r="L42" i="47"/>
  <c r="K42" i="47"/>
  <c r="J42" i="47"/>
  <c r="S41" i="47"/>
  <c r="L41" i="47"/>
  <c r="K41" i="47"/>
  <c r="J41" i="47"/>
  <c r="S40" i="47"/>
  <c r="L40" i="47"/>
  <c r="K40" i="47"/>
  <c r="J40" i="47"/>
  <c r="S39" i="47"/>
  <c r="L39" i="47"/>
  <c r="K39" i="47"/>
  <c r="J39" i="47"/>
  <c r="S38" i="47"/>
  <c r="L38" i="47"/>
  <c r="K38" i="47"/>
  <c r="J38" i="47"/>
  <c r="S37" i="47"/>
  <c r="L37" i="47"/>
  <c r="K37" i="47"/>
  <c r="J37" i="47"/>
  <c r="S36" i="47"/>
  <c r="L36" i="47"/>
  <c r="K36" i="47"/>
  <c r="J36" i="47"/>
  <c r="S35" i="47"/>
  <c r="L35" i="47"/>
  <c r="K35" i="47"/>
  <c r="J35" i="47"/>
  <c r="S34" i="47"/>
  <c r="L34" i="47"/>
  <c r="K34" i="47"/>
  <c r="J34" i="47"/>
  <c r="S33" i="47"/>
  <c r="L33" i="47"/>
  <c r="K33" i="47"/>
  <c r="J33" i="47"/>
  <c r="Q30" i="47"/>
  <c r="P30" i="47"/>
  <c r="O30" i="47"/>
  <c r="N30" i="47"/>
  <c r="M30" i="47"/>
  <c r="L30" i="47"/>
  <c r="K30" i="47"/>
  <c r="Q29" i="47"/>
  <c r="P29" i="47"/>
  <c r="O29" i="47"/>
  <c r="N29" i="47"/>
  <c r="M29" i="47"/>
  <c r="L29" i="47"/>
  <c r="K29" i="47"/>
  <c r="S28" i="47"/>
  <c r="Q28" i="47"/>
  <c r="P28" i="47"/>
  <c r="O28" i="47"/>
  <c r="N28" i="47"/>
  <c r="M28" i="47"/>
  <c r="L28" i="47"/>
  <c r="K28" i="47"/>
  <c r="R27" i="47"/>
  <c r="P27" i="47"/>
  <c r="O27" i="47"/>
  <c r="N27" i="47"/>
  <c r="M27" i="47"/>
  <c r="L27" i="47"/>
  <c r="K27" i="47"/>
  <c r="R26" i="47"/>
  <c r="P26" i="47"/>
  <c r="O26" i="47"/>
  <c r="N26" i="47"/>
  <c r="M26" i="47"/>
  <c r="L26" i="47"/>
  <c r="K26" i="47"/>
  <c r="S25" i="47"/>
  <c r="R25" i="47"/>
  <c r="P25" i="47"/>
  <c r="O25" i="47"/>
  <c r="N25" i="47"/>
  <c r="M25" i="47"/>
  <c r="L25" i="47"/>
  <c r="K25" i="47"/>
  <c r="R24" i="47"/>
  <c r="Q24" i="47"/>
  <c r="O24" i="47"/>
  <c r="N24" i="47"/>
  <c r="M24" i="47"/>
  <c r="L24" i="47"/>
  <c r="K24" i="47"/>
  <c r="R23" i="47"/>
  <c r="Q23" i="47"/>
  <c r="O23" i="47"/>
  <c r="N23" i="47"/>
  <c r="M23" i="47"/>
  <c r="L23" i="47"/>
  <c r="K23" i="47"/>
  <c r="S22" i="47"/>
  <c r="R22" i="47"/>
  <c r="Q22" i="47"/>
  <c r="O22" i="47"/>
  <c r="N22" i="47"/>
  <c r="M22" i="47"/>
  <c r="L22" i="47"/>
  <c r="K22" i="47"/>
  <c r="R21" i="47"/>
  <c r="Q21" i="47"/>
  <c r="P21" i="47"/>
  <c r="N21" i="47"/>
  <c r="M21" i="47"/>
  <c r="L21" i="47"/>
  <c r="K21" i="47"/>
  <c r="R20" i="47"/>
  <c r="Q20" i="47"/>
  <c r="P20" i="47"/>
  <c r="N20" i="47"/>
  <c r="M20" i="47"/>
  <c r="L20" i="47"/>
  <c r="K20" i="47"/>
  <c r="S19" i="47"/>
  <c r="R19" i="47"/>
  <c r="Q19" i="47"/>
  <c r="P19" i="47"/>
  <c r="N19" i="47"/>
  <c r="M19" i="47"/>
  <c r="L19" i="47"/>
  <c r="K19" i="47"/>
  <c r="R18" i="47"/>
  <c r="Q18" i="47"/>
  <c r="P18" i="47"/>
  <c r="O18" i="47"/>
  <c r="M18" i="47"/>
  <c r="L18" i="47"/>
  <c r="K18" i="47"/>
  <c r="R17" i="47"/>
  <c r="Q17" i="47"/>
  <c r="P17" i="47"/>
  <c r="O17" i="47"/>
  <c r="M17" i="47"/>
  <c r="L17" i="47"/>
  <c r="K17" i="47"/>
  <c r="S16" i="47"/>
  <c r="R16" i="47"/>
  <c r="Q16" i="47"/>
  <c r="P16" i="47"/>
  <c r="O16" i="47"/>
  <c r="M16" i="47"/>
  <c r="L16" i="47"/>
  <c r="K16" i="47"/>
  <c r="R15" i="47"/>
  <c r="Q15" i="47"/>
  <c r="P15" i="47"/>
  <c r="O15" i="47"/>
  <c r="N15" i="47"/>
  <c r="L15" i="47"/>
  <c r="K15" i="47"/>
  <c r="R14" i="47"/>
  <c r="Q14" i="47"/>
  <c r="P14" i="47"/>
  <c r="O14" i="47"/>
  <c r="N14" i="47"/>
  <c r="L14" i="47"/>
  <c r="K14" i="47"/>
  <c r="S13" i="47"/>
  <c r="R13" i="47"/>
  <c r="Q13" i="47"/>
  <c r="P13" i="47"/>
  <c r="O13" i="47"/>
  <c r="N13" i="47"/>
  <c r="L13" i="47"/>
  <c r="K13" i="47"/>
  <c r="R12" i="47"/>
  <c r="Q12" i="47"/>
  <c r="P12" i="47"/>
  <c r="O12" i="47"/>
  <c r="N12" i="47"/>
  <c r="M12" i="47"/>
  <c r="K12" i="47"/>
  <c r="R11" i="47"/>
  <c r="Q11" i="47"/>
  <c r="P11" i="47"/>
  <c r="O11" i="47"/>
  <c r="N11" i="47"/>
  <c r="M11" i="47"/>
  <c r="K11" i="47"/>
  <c r="S10" i="47"/>
  <c r="R10" i="47"/>
  <c r="Q10" i="47"/>
  <c r="P10" i="47"/>
  <c r="O10" i="47"/>
  <c r="N10" i="47"/>
  <c r="M10" i="47"/>
  <c r="K10" i="47"/>
  <c r="R9" i="47"/>
  <c r="Q9" i="47"/>
  <c r="P9" i="47"/>
  <c r="O9" i="47"/>
  <c r="N9" i="47"/>
  <c r="M9" i="47"/>
  <c r="L9" i="47"/>
  <c r="R8" i="47"/>
  <c r="Q8" i="47"/>
  <c r="P8" i="47"/>
  <c r="O8" i="47"/>
  <c r="N8" i="47"/>
  <c r="M8" i="47"/>
  <c r="L8" i="47"/>
  <c r="S7" i="47"/>
  <c r="R7" i="47"/>
  <c r="Q7" i="47"/>
  <c r="P7" i="47"/>
  <c r="O7" i="47"/>
  <c r="N7" i="47"/>
  <c r="M7" i="47"/>
  <c r="L7" i="47"/>
  <c r="E5" i="47"/>
  <c r="C5" i="47"/>
  <c r="L1" i="47"/>
  <c r="S60" i="46"/>
  <c r="L60" i="46"/>
  <c r="K60" i="46"/>
  <c r="J60" i="46"/>
  <c r="S59" i="46"/>
  <c r="L59" i="46"/>
  <c r="K59" i="46"/>
  <c r="J59" i="46"/>
  <c r="S58" i="46"/>
  <c r="L58" i="46"/>
  <c r="K58" i="46"/>
  <c r="J58" i="46"/>
  <c r="S57" i="46"/>
  <c r="L57" i="46"/>
  <c r="K57" i="46"/>
  <c r="J57" i="46"/>
  <c r="S56" i="46"/>
  <c r="L56" i="46"/>
  <c r="K56" i="46"/>
  <c r="J56" i="46"/>
  <c r="S55" i="46"/>
  <c r="L55" i="46"/>
  <c r="K55" i="46"/>
  <c r="J55" i="46"/>
  <c r="S54" i="46"/>
  <c r="L54" i="46"/>
  <c r="K54" i="46"/>
  <c r="J54" i="46"/>
  <c r="S53" i="46"/>
  <c r="L53" i="46"/>
  <c r="K53" i="46"/>
  <c r="J53" i="46"/>
  <c r="S52" i="46"/>
  <c r="L52" i="46"/>
  <c r="K52" i="46"/>
  <c r="J52" i="46"/>
  <c r="S51" i="46"/>
  <c r="L51" i="46"/>
  <c r="K51" i="46"/>
  <c r="J51" i="46"/>
  <c r="S50" i="46"/>
  <c r="L50" i="46"/>
  <c r="K50" i="46"/>
  <c r="J50" i="46"/>
  <c r="S49" i="46"/>
  <c r="L49" i="46"/>
  <c r="K49" i="46"/>
  <c r="J49" i="46"/>
  <c r="S48" i="46"/>
  <c r="L48" i="46"/>
  <c r="K48" i="46"/>
  <c r="J48" i="46"/>
  <c r="S47" i="46"/>
  <c r="L47" i="46"/>
  <c r="K47" i="46"/>
  <c r="J47" i="46"/>
  <c r="S46" i="46"/>
  <c r="L46" i="46"/>
  <c r="K46" i="46"/>
  <c r="J46" i="46"/>
  <c r="S45" i="46"/>
  <c r="L45" i="46"/>
  <c r="K45" i="46"/>
  <c r="J45" i="46"/>
  <c r="S44" i="46"/>
  <c r="L44" i="46"/>
  <c r="K44" i="46"/>
  <c r="J44" i="46"/>
  <c r="S43" i="46"/>
  <c r="L43" i="46"/>
  <c r="K43" i="46"/>
  <c r="J43" i="46"/>
  <c r="S42" i="46"/>
  <c r="L42" i="46"/>
  <c r="K42" i="46"/>
  <c r="J42" i="46"/>
  <c r="S41" i="46"/>
  <c r="L41" i="46"/>
  <c r="K41" i="46"/>
  <c r="J41" i="46"/>
  <c r="S40" i="46"/>
  <c r="L40" i="46"/>
  <c r="K40" i="46"/>
  <c r="J40" i="46"/>
  <c r="S39" i="46"/>
  <c r="L39" i="46"/>
  <c r="K39" i="46"/>
  <c r="J39" i="46"/>
  <c r="S38" i="46"/>
  <c r="L38" i="46"/>
  <c r="K38" i="46"/>
  <c r="J38" i="46"/>
  <c r="S37" i="46"/>
  <c r="L37" i="46"/>
  <c r="K37" i="46"/>
  <c r="J37" i="46"/>
  <c r="S36" i="46"/>
  <c r="L36" i="46"/>
  <c r="K36" i="46"/>
  <c r="J36" i="46"/>
  <c r="S35" i="46"/>
  <c r="L35" i="46"/>
  <c r="K35" i="46"/>
  <c r="J35" i="46"/>
  <c r="S34" i="46"/>
  <c r="L34" i="46"/>
  <c r="K34" i="46"/>
  <c r="J34" i="46"/>
  <c r="S33" i="46"/>
  <c r="L33" i="46"/>
  <c r="E5" i="46" s="1"/>
  <c r="K33" i="46"/>
  <c r="J33" i="46"/>
  <c r="Q30" i="46"/>
  <c r="P30" i="46"/>
  <c r="O30" i="46"/>
  <c r="N30" i="46"/>
  <c r="M30" i="46"/>
  <c r="L30" i="46"/>
  <c r="K30" i="46"/>
  <c r="Q29" i="46"/>
  <c r="P29" i="46"/>
  <c r="O29" i="46"/>
  <c r="N29" i="46"/>
  <c r="M29" i="46"/>
  <c r="L29" i="46"/>
  <c r="K29" i="46"/>
  <c r="S28" i="46"/>
  <c r="Q28" i="46"/>
  <c r="P28" i="46"/>
  <c r="O28" i="46"/>
  <c r="N28" i="46"/>
  <c r="M28" i="46"/>
  <c r="L28" i="46"/>
  <c r="K28" i="46"/>
  <c r="R27" i="46"/>
  <c r="P27" i="46"/>
  <c r="O27" i="46"/>
  <c r="N27" i="46"/>
  <c r="M27" i="46"/>
  <c r="L27" i="46"/>
  <c r="K27" i="46"/>
  <c r="R26" i="46"/>
  <c r="P26" i="46"/>
  <c r="O26" i="46"/>
  <c r="N26" i="46"/>
  <c r="M26" i="46"/>
  <c r="L26" i="46"/>
  <c r="K26" i="46"/>
  <c r="S25" i="46"/>
  <c r="R25" i="46"/>
  <c r="P25" i="46"/>
  <c r="O25" i="46"/>
  <c r="N25" i="46"/>
  <c r="M25" i="46"/>
  <c r="L25" i="46"/>
  <c r="K25" i="46"/>
  <c r="R24" i="46"/>
  <c r="Q24" i="46"/>
  <c r="O24" i="46"/>
  <c r="N24" i="46"/>
  <c r="M24" i="46"/>
  <c r="L24" i="46"/>
  <c r="K24" i="46"/>
  <c r="R23" i="46"/>
  <c r="Q23" i="46"/>
  <c r="O23" i="46"/>
  <c r="N23" i="46"/>
  <c r="M23" i="46"/>
  <c r="L23" i="46"/>
  <c r="K23" i="46"/>
  <c r="S22" i="46"/>
  <c r="R22" i="46"/>
  <c r="Q22" i="46"/>
  <c r="O22" i="46"/>
  <c r="N22" i="46"/>
  <c r="M22" i="46"/>
  <c r="L22" i="46"/>
  <c r="K22" i="46"/>
  <c r="R21" i="46"/>
  <c r="Q21" i="46"/>
  <c r="P21" i="46"/>
  <c r="N21" i="46"/>
  <c r="M21" i="46"/>
  <c r="L21" i="46"/>
  <c r="K21" i="46"/>
  <c r="R20" i="46"/>
  <c r="Q20" i="46"/>
  <c r="P20" i="46"/>
  <c r="N20" i="46"/>
  <c r="M20" i="46"/>
  <c r="L20" i="46"/>
  <c r="K20" i="46"/>
  <c r="S19" i="46"/>
  <c r="R19" i="46"/>
  <c r="Q19" i="46"/>
  <c r="P19" i="46"/>
  <c r="N19" i="46"/>
  <c r="M19" i="46"/>
  <c r="L19" i="46"/>
  <c r="K19" i="46"/>
  <c r="R18" i="46"/>
  <c r="Q18" i="46"/>
  <c r="P18" i="46"/>
  <c r="O18" i="46"/>
  <c r="M18" i="46"/>
  <c r="L18" i="46"/>
  <c r="K18" i="46"/>
  <c r="R17" i="46"/>
  <c r="Q17" i="46"/>
  <c r="P17" i="46"/>
  <c r="O17" i="46"/>
  <c r="M17" i="46"/>
  <c r="L17" i="46"/>
  <c r="K17" i="46"/>
  <c r="S16" i="46"/>
  <c r="R16" i="46"/>
  <c r="Q16" i="46"/>
  <c r="P16" i="46"/>
  <c r="O16" i="46"/>
  <c r="M16" i="46"/>
  <c r="L16" i="46"/>
  <c r="K16" i="46"/>
  <c r="R15" i="46"/>
  <c r="Q15" i="46"/>
  <c r="P15" i="46"/>
  <c r="O15" i="46"/>
  <c r="N15" i="46"/>
  <c r="L15" i="46"/>
  <c r="K15" i="46"/>
  <c r="R14" i="46"/>
  <c r="Q14" i="46"/>
  <c r="P14" i="46"/>
  <c r="O14" i="46"/>
  <c r="N14" i="46"/>
  <c r="L14" i="46"/>
  <c r="K14" i="46"/>
  <c r="S13" i="46"/>
  <c r="R13" i="46"/>
  <c r="Q13" i="46"/>
  <c r="P13" i="46"/>
  <c r="O13" i="46"/>
  <c r="N13" i="46"/>
  <c r="L13" i="46"/>
  <c r="K13" i="46"/>
  <c r="R12" i="46"/>
  <c r="Q12" i="46"/>
  <c r="P12" i="46"/>
  <c r="O12" i="46"/>
  <c r="N12" i="46"/>
  <c r="M12" i="46"/>
  <c r="K12" i="46"/>
  <c r="R11" i="46"/>
  <c r="Q11" i="46"/>
  <c r="P11" i="46"/>
  <c r="O11" i="46"/>
  <c r="N11" i="46"/>
  <c r="M11" i="46"/>
  <c r="K11" i="46"/>
  <c r="S10" i="46"/>
  <c r="R10" i="46"/>
  <c r="Q10" i="46"/>
  <c r="P10" i="46"/>
  <c r="O10" i="46"/>
  <c r="N10" i="46"/>
  <c r="M10" i="46"/>
  <c r="K10" i="46"/>
  <c r="R9" i="46"/>
  <c r="Q9" i="46"/>
  <c r="P9" i="46"/>
  <c r="O9" i="46"/>
  <c r="N9" i="46"/>
  <c r="M9" i="46"/>
  <c r="L9" i="46"/>
  <c r="R8" i="46"/>
  <c r="Q8" i="46"/>
  <c r="P8" i="46"/>
  <c r="O8" i="46"/>
  <c r="N8" i="46"/>
  <c r="M8" i="46"/>
  <c r="L8" i="46"/>
  <c r="S7" i="46"/>
  <c r="R7" i="46"/>
  <c r="Q7" i="46"/>
  <c r="P7" i="46"/>
  <c r="O7" i="46"/>
  <c r="N7" i="46"/>
  <c r="M7" i="46"/>
  <c r="L7" i="46"/>
  <c r="C5" i="46"/>
  <c r="L1" i="46"/>
  <c r="S60" i="45"/>
  <c r="L60" i="45"/>
  <c r="K60" i="45"/>
  <c r="J60" i="45"/>
  <c r="S59" i="45"/>
  <c r="L59" i="45"/>
  <c r="K59" i="45"/>
  <c r="J59" i="45"/>
  <c r="S58" i="45"/>
  <c r="L58" i="45"/>
  <c r="K58" i="45"/>
  <c r="J58" i="45"/>
  <c r="S57" i="45"/>
  <c r="L57" i="45"/>
  <c r="K57" i="45"/>
  <c r="J57" i="45"/>
  <c r="S56" i="45"/>
  <c r="L56" i="45"/>
  <c r="K56" i="45"/>
  <c r="J56" i="45"/>
  <c r="S55" i="45"/>
  <c r="L55" i="45"/>
  <c r="K55" i="45"/>
  <c r="J55" i="45"/>
  <c r="S54" i="45"/>
  <c r="L54" i="45"/>
  <c r="K54" i="45"/>
  <c r="J54" i="45"/>
  <c r="S53" i="45"/>
  <c r="L53" i="45"/>
  <c r="K53" i="45"/>
  <c r="J53" i="45"/>
  <c r="S52" i="45"/>
  <c r="L52" i="45"/>
  <c r="K52" i="45"/>
  <c r="J52" i="45"/>
  <c r="S51" i="45"/>
  <c r="L51" i="45"/>
  <c r="K51" i="45"/>
  <c r="J51" i="45"/>
  <c r="S50" i="45"/>
  <c r="L50" i="45"/>
  <c r="K50" i="45"/>
  <c r="J50" i="45"/>
  <c r="S49" i="45"/>
  <c r="L49" i="45"/>
  <c r="K49" i="45"/>
  <c r="J49" i="45"/>
  <c r="S48" i="45"/>
  <c r="L48" i="45"/>
  <c r="K48" i="45"/>
  <c r="J48" i="45"/>
  <c r="S47" i="45"/>
  <c r="L47" i="45"/>
  <c r="K47" i="45"/>
  <c r="J47" i="45"/>
  <c r="S46" i="45"/>
  <c r="L46" i="45"/>
  <c r="K46" i="45"/>
  <c r="J46" i="45"/>
  <c r="S45" i="45"/>
  <c r="L45" i="45"/>
  <c r="K45" i="45"/>
  <c r="J45" i="45"/>
  <c r="S44" i="45"/>
  <c r="L44" i="45"/>
  <c r="K44" i="45"/>
  <c r="J44" i="45"/>
  <c r="S43" i="45"/>
  <c r="L43" i="45"/>
  <c r="K43" i="45"/>
  <c r="J43" i="45"/>
  <c r="S42" i="45"/>
  <c r="L42" i="45"/>
  <c r="K42" i="45"/>
  <c r="J42" i="45"/>
  <c r="S41" i="45"/>
  <c r="L41" i="45"/>
  <c r="K41" i="45"/>
  <c r="J41" i="45"/>
  <c r="S40" i="45"/>
  <c r="L40" i="45"/>
  <c r="K40" i="45"/>
  <c r="J40" i="45"/>
  <c r="S39" i="45"/>
  <c r="L39" i="45"/>
  <c r="K39" i="45"/>
  <c r="J39" i="45"/>
  <c r="S38" i="45"/>
  <c r="L38" i="45"/>
  <c r="K38" i="45"/>
  <c r="J38" i="45"/>
  <c r="S37" i="45"/>
  <c r="L37" i="45"/>
  <c r="K37" i="45"/>
  <c r="J37" i="45"/>
  <c r="S36" i="45"/>
  <c r="L36" i="45"/>
  <c r="K36" i="45"/>
  <c r="J36" i="45"/>
  <c r="S35" i="45"/>
  <c r="L35" i="45"/>
  <c r="K35" i="45"/>
  <c r="J35" i="45"/>
  <c r="S34" i="45"/>
  <c r="L34" i="45"/>
  <c r="K34" i="45"/>
  <c r="J34" i="45"/>
  <c r="S33" i="45"/>
  <c r="L33" i="45"/>
  <c r="K33" i="45"/>
  <c r="J33" i="45"/>
  <c r="Q30" i="45"/>
  <c r="P30" i="45"/>
  <c r="O30" i="45"/>
  <c r="N30" i="45"/>
  <c r="M30" i="45"/>
  <c r="L30" i="45"/>
  <c r="K30" i="45"/>
  <c r="Q29" i="45"/>
  <c r="P29" i="45"/>
  <c r="O29" i="45"/>
  <c r="N29" i="45"/>
  <c r="M29" i="45"/>
  <c r="L29" i="45"/>
  <c r="K29" i="45"/>
  <c r="S28" i="45"/>
  <c r="Q28" i="45"/>
  <c r="P28" i="45"/>
  <c r="O28" i="45"/>
  <c r="N28" i="45"/>
  <c r="M28" i="45"/>
  <c r="L28" i="45"/>
  <c r="K28" i="45"/>
  <c r="R27" i="45"/>
  <c r="P27" i="45"/>
  <c r="O27" i="45"/>
  <c r="N27" i="45"/>
  <c r="M27" i="45"/>
  <c r="L27" i="45"/>
  <c r="K27" i="45"/>
  <c r="R26" i="45"/>
  <c r="P26" i="45"/>
  <c r="O26" i="45"/>
  <c r="N26" i="45"/>
  <c r="M26" i="45"/>
  <c r="L26" i="45"/>
  <c r="K26" i="45"/>
  <c r="S25" i="45"/>
  <c r="R25" i="45"/>
  <c r="P25" i="45"/>
  <c r="O25" i="45"/>
  <c r="N25" i="45"/>
  <c r="M25" i="45"/>
  <c r="L25" i="45"/>
  <c r="K25" i="45"/>
  <c r="R24" i="45"/>
  <c r="Q24" i="45"/>
  <c r="O24" i="45"/>
  <c r="N24" i="45"/>
  <c r="M24" i="45"/>
  <c r="L24" i="45"/>
  <c r="K24" i="45"/>
  <c r="R23" i="45"/>
  <c r="Q23" i="45"/>
  <c r="O23" i="45"/>
  <c r="N23" i="45"/>
  <c r="M23" i="45"/>
  <c r="L23" i="45"/>
  <c r="K23" i="45"/>
  <c r="S22" i="45"/>
  <c r="R22" i="45"/>
  <c r="Q22" i="45"/>
  <c r="O22" i="45"/>
  <c r="N22" i="45"/>
  <c r="M22" i="45"/>
  <c r="L22" i="45"/>
  <c r="K22" i="45"/>
  <c r="R21" i="45"/>
  <c r="Q21" i="45"/>
  <c r="P21" i="45"/>
  <c r="N21" i="45"/>
  <c r="M21" i="45"/>
  <c r="L21" i="45"/>
  <c r="K21" i="45"/>
  <c r="R20" i="45"/>
  <c r="Q20" i="45"/>
  <c r="P20" i="45"/>
  <c r="N20" i="45"/>
  <c r="M20" i="45"/>
  <c r="L20" i="45"/>
  <c r="K20" i="45"/>
  <c r="S19" i="45"/>
  <c r="R19" i="45"/>
  <c r="Q19" i="45"/>
  <c r="P19" i="45"/>
  <c r="N19" i="45"/>
  <c r="M19" i="45"/>
  <c r="L19" i="45"/>
  <c r="K19" i="45"/>
  <c r="R18" i="45"/>
  <c r="Q18" i="45"/>
  <c r="P18" i="45"/>
  <c r="O18" i="45"/>
  <c r="M18" i="45"/>
  <c r="L18" i="45"/>
  <c r="K18" i="45"/>
  <c r="R17" i="45"/>
  <c r="Q17" i="45"/>
  <c r="P17" i="45"/>
  <c r="O17" i="45"/>
  <c r="M17" i="45"/>
  <c r="L17" i="45"/>
  <c r="K17" i="45"/>
  <c r="S16" i="45"/>
  <c r="R16" i="45"/>
  <c r="Q16" i="45"/>
  <c r="P16" i="45"/>
  <c r="O16" i="45"/>
  <c r="M16" i="45"/>
  <c r="L16" i="45"/>
  <c r="K16" i="45"/>
  <c r="R15" i="45"/>
  <c r="Q15" i="45"/>
  <c r="P15" i="45"/>
  <c r="O15" i="45"/>
  <c r="N15" i="45"/>
  <c r="L15" i="45"/>
  <c r="K15" i="45"/>
  <c r="R14" i="45"/>
  <c r="Q14" i="45"/>
  <c r="P14" i="45"/>
  <c r="O14" i="45"/>
  <c r="N14" i="45"/>
  <c r="L14" i="45"/>
  <c r="K14" i="45"/>
  <c r="S13" i="45"/>
  <c r="R13" i="45"/>
  <c r="Q13" i="45"/>
  <c r="P13" i="45"/>
  <c r="O13" i="45"/>
  <c r="N13" i="45"/>
  <c r="L13" i="45"/>
  <c r="K13" i="45"/>
  <c r="R12" i="45"/>
  <c r="Q12" i="45"/>
  <c r="P12" i="45"/>
  <c r="O12" i="45"/>
  <c r="N12" i="45"/>
  <c r="M12" i="45"/>
  <c r="K12" i="45"/>
  <c r="R11" i="45"/>
  <c r="Q11" i="45"/>
  <c r="P11" i="45"/>
  <c r="O11" i="45"/>
  <c r="N11" i="45"/>
  <c r="M11" i="45"/>
  <c r="K11" i="45"/>
  <c r="S10" i="45"/>
  <c r="R10" i="45"/>
  <c r="Q10" i="45"/>
  <c r="P10" i="45"/>
  <c r="O10" i="45"/>
  <c r="N10" i="45"/>
  <c r="M10" i="45"/>
  <c r="K10" i="45"/>
  <c r="R9" i="45"/>
  <c r="Q9" i="45"/>
  <c r="P9" i="45"/>
  <c r="O9" i="45"/>
  <c r="N9" i="45"/>
  <c r="M9" i="45"/>
  <c r="L9" i="45"/>
  <c r="R8" i="45"/>
  <c r="Q8" i="45"/>
  <c r="P8" i="45"/>
  <c r="O8" i="45"/>
  <c r="N8" i="45"/>
  <c r="M8" i="45"/>
  <c r="L8" i="45"/>
  <c r="S7" i="45"/>
  <c r="R7" i="45"/>
  <c r="Q7" i="45"/>
  <c r="P7" i="45"/>
  <c r="O7" i="45"/>
  <c r="N7" i="45"/>
  <c r="M7" i="45"/>
  <c r="L7" i="45"/>
  <c r="E5" i="45"/>
  <c r="C5" i="45"/>
  <c r="L1" i="45"/>
  <c r="S60" i="44"/>
  <c r="L60" i="44"/>
  <c r="K60" i="44"/>
  <c r="J60" i="44"/>
  <c r="S59" i="44"/>
  <c r="L59" i="44"/>
  <c r="K59" i="44"/>
  <c r="J59" i="44"/>
  <c r="S58" i="44"/>
  <c r="L58" i="44"/>
  <c r="K58" i="44"/>
  <c r="J58" i="44"/>
  <c r="S57" i="44"/>
  <c r="L57" i="44"/>
  <c r="K57" i="44"/>
  <c r="J57" i="44"/>
  <c r="S56" i="44"/>
  <c r="L56" i="44"/>
  <c r="K56" i="44"/>
  <c r="J56" i="44"/>
  <c r="S55" i="44"/>
  <c r="L55" i="44"/>
  <c r="K55" i="44"/>
  <c r="J55" i="44"/>
  <c r="S54" i="44"/>
  <c r="L54" i="44"/>
  <c r="K54" i="44"/>
  <c r="J54" i="44"/>
  <c r="S53" i="44"/>
  <c r="L53" i="44"/>
  <c r="K53" i="44"/>
  <c r="J53" i="44"/>
  <c r="S52" i="44"/>
  <c r="L52" i="44"/>
  <c r="K52" i="44"/>
  <c r="J52" i="44"/>
  <c r="S51" i="44"/>
  <c r="L51" i="44"/>
  <c r="K51" i="44"/>
  <c r="J51" i="44"/>
  <c r="S50" i="44"/>
  <c r="L50" i="44"/>
  <c r="K50" i="44"/>
  <c r="J50" i="44"/>
  <c r="S49" i="44"/>
  <c r="L49" i="44"/>
  <c r="K49" i="44"/>
  <c r="J49" i="44"/>
  <c r="S48" i="44"/>
  <c r="L48" i="44"/>
  <c r="K48" i="44"/>
  <c r="J48" i="44"/>
  <c r="S47" i="44"/>
  <c r="L47" i="44"/>
  <c r="K47" i="44"/>
  <c r="J47" i="44"/>
  <c r="S46" i="44"/>
  <c r="L46" i="44"/>
  <c r="K46" i="44"/>
  <c r="J46" i="44"/>
  <c r="S45" i="44"/>
  <c r="L45" i="44"/>
  <c r="K45" i="44"/>
  <c r="J45" i="44"/>
  <c r="S44" i="44"/>
  <c r="L44" i="44"/>
  <c r="K44" i="44"/>
  <c r="J44" i="44"/>
  <c r="S43" i="44"/>
  <c r="L43" i="44"/>
  <c r="K43" i="44"/>
  <c r="J43" i="44"/>
  <c r="S42" i="44"/>
  <c r="L42" i="44"/>
  <c r="K42" i="44"/>
  <c r="J42" i="44"/>
  <c r="S41" i="44"/>
  <c r="L41" i="44"/>
  <c r="K41" i="44"/>
  <c r="J41" i="44"/>
  <c r="S40" i="44"/>
  <c r="L40" i="44"/>
  <c r="K40" i="44"/>
  <c r="J40" i="44"/>
  <c r="S39" i="44"/>
  <c r="L39" i="44"/>
  <c r="K39" i="44"/>
  <c r="J39" i="44"/>
  <c r="S38" i="44"/>
  <c r="L38" i="44"/>
  <c r="K38" i="44"/>
  <c r="J38" i="44"/>
  <c r="S37" i="44"/>
  <c r="L37" i="44"/>
  <c r="K37" i="44"/>
  <c r="J37" i="44"/>
  <c r="S36" i="44"/>
  <c r="L36" i="44"/>
  <c r="K36" i="44"/>
  <c r="J36" i="44"/>
  <c r="S35" i="44"/>
  <c r="L35" i="44"/>
  <c r="K35" i="44"/>
  <c r="J35" i="44"/>
  <c r="S34" i="44"/>
  <c r="L34" i="44"/>
  <c r="K34" i="44"/>
  <c r="J34" i="44"/>
  <c r="S33" i="44"/>
  <c r="L33" i="44"/>
  <c r="E5" i="44" s="1"/>
  <c r="K33" i="44"/>
  <c r="J33" i="44"/>
  <c r="Q30" i="44"/>
  <c r="P30" i="44"/>
  <c r="O30" i="44"/>
  <c r="N30" i="44"/>
  <c r="M30" i="44"/>
  <c r="L30" i="44"/>
  <c r="K30" i="44"/>
  <c r="Q29" i="44"/>
  <c r="P29" i="44"/>
  <c r="O29" i="44"/>
  <c r="N29" i="44"/>
  <c r="M29" i="44"/>
  <c r="L29" i="44"/>
  <c r="K29" i="44"/>
  <c r="S28" i="44"/>
  <c r="Q28" i="44"/>
  <c r="P28" i="44"/>
  <c r="O28" i="44"/>
  <c r="N28" i="44"/>
  <c r="M28" i="44"/>
  <c r="L28" i="44"/>
  <c r="K28" i="44"/>
  <c r="R27" i="44"/>
  <c r="P27" i="44"/>
  <c r="O27" i="44"/>
  <c r="N27" i="44"/>
  <c r="M27" i="44"/>
  <c r="L27" i="44"/>
  <c r="K27" i="44"/>
  <c r="R26" i="44"/>
  <c r="P26" i="44"/>
  <c r="O26" i="44"/>
  <c r="N26" i="44"/>
  <c r="M26" i="44"/>
  <c r="L26" i="44"/>
  <c r="K26" i="44"/>
  <c r="S25" i="44"/>
  <c r="R25" i="44"/>
  <c r="P25" i="44"/>
  <c r="O25" i="44"/>
  <c r="N25" i="44"/>
  <c r="M25" i="44"/>
  <c r="L25" i="44"/>
  <c r="K25" i="44"/>
  <c r="R24" i="44"/>
  <c r="Q24" i="44"/>
  <c r="O24" i="44"/>
  <c r="N24" i="44"/>
  <c r="M24" i="44"/>
  <c r="L24" i="44"/>
  <c r="K24" i="44"/>
  <c r="R23" i="44"/>
  <c r="Q23" i="44"/>
  <c r="O23" i="44"/>
  <c r="N23" i="44"/>
  <c r="M23" i="44"/>
  <c r="L23" i="44"/>
  <c r="K23" i="44"/>
  <c r="S22" i="44"/>
  <c r="R22" i="44"/>
  <c r="Q22" i="44"/>
  <c r="O22" i="44"/>
  <c r="N22" i="44"/>
  <c r="M22" i="44"/>
  <c r="L22" i="44"/>
  <c r="K22" i="44"/>
  <c r="R21" i="44"/>
  <c r="Q21" i="44"/>
  <c r="P21" i="44"/>
  <c r="N21" i="44"/>
  <c r="M21" i="44"/>
  <c r="L21" i="44"/>
  <c r="K21" i="44"/>
  <c r="R20" i="44"/>
  <c r="Q20" i="44"/>
  <c r="P20" i="44"/>
  <c r="N20" i="44"/>
  <c r="M20" i="44"/>
  <c r="L20" i="44"/>
  <c r="K20" i="44"/>
  <c r="S19" i="44"/>
  <c r="R19" i="44"/>
  <c r="Q19" i="44"/>
  <c r="P19" i="44"/>
  <c r="N19" i="44"/>
  <c r="M19" i="44"/>
  <c r="L19" i="44"/>
  <c r="K19" i="44"/>
  <c r="R18" i="44"/>
  <c r="Q18" i="44"/>
  <c r="P18" i="44"/>
  <c r="O18" i="44"/>
  <c r="M18" i="44"/>
  <c r="L18" i="44"/>
  <c r="K18" i="44"/>
  <c r="R17" i="44"/>
  <c r="Q17" i="44"/>
  <c r="P17" i="44"/>
  <c r="O17" i="44"/>
  <c r="M17" i="44"/>
  <c r="L17" i="44"/>
  <c r="K17" i="44"/>
  <c r="S16" i="44"/>
  <c r="R16" i="44"/>
  <c r="Q16" i="44"/>
  <c r="P16" i="44"/>
  <c r="O16" i="44"/>
  <c r="M16" i="44"/>
  <c r="L16" i="44"/>
  <c r="K16" i="44"/>
  <c r="R15" i="44"/>
  <c r="Q15" i="44"/>
  <c r="P15" i="44"/>
  <c r="O15" i="44"/>
  <c r="N15" i="44"/>
  <c r="L15" i="44"/>
  <c r="K15" i="44"/>
  <c r="R14" i="44"/>
  <c r="Q14" i="44"/>
  <c r="P14" i="44"/>
  <c r="O14" i="44"/>
  <c r="N14" i="44"/>
  <c r="L14" i="44"/>
  <c r="K14" i="44"/>
  <c r="S13" i="44"/>
  <c r="R13" i="44"/>
  <c r="Q13" i="44"/>
  <c r="P13" i="44"/>
  <c r="O13" i="44"/>
  <c r="N13" i="44"/>
  <c r="L13" i="44"/>
  <c r="K13" i="44"/>
  <c r="R12" i="44"/>
  <c r="Q12" i="44"/>
  <c r="P12" i="44"/>
  <c r="O12" i="44"/>
  <c r="N12" i="44"/>
  <c r="M12" i="44"/>
  <c r="K12" i="44"/>
  <c r="R11" i="44"/>
  <c r="Q11" i="44"/>
  <c r="P11" i="44"/>
  <c r="O11" i="44"/>
  <c r="N11" i="44"/>
  <c r="M11" i="44"/>
  <c r="K11" i="44"/>
  <c r="S10" i="44"/>
  <c r="R10" i="44"/>
  <c r="Q10" i="44"/>
  <c r="P10" i="44"/>
  <c r="O10" i="44"/>
  <c r="N10" i="44"/>
  <c r="M10" i="44"/>
  <c r="K10" i="44"/>
  <c r="R9" i="44"/>
  <c r="Q9" i="44"/>
  <c r="P9" i="44"/>
  <c r="O9" i="44"/>
  <c r="N9" i="44"/>
  <c r="M9" i="44"/>
  <c r="L9" i="44"/>
  <c r="R8" i="44"/>
  <c r="Q8" i="44"/>
  <c r="P8" i="44"/>
  <c r="O8" i="44"/>
  <c r="N8" i="44"/>
  <c r="M8" i="44"/>
  <c r="L8" i="44"/>
  <c r="S7" i="44"/>
  <c r="R7" i="44"/>
  <c r="Q7" i="44"/>
  <c r="P7" i="44"/>
  <c r="O7" i="44"/>
  <c r="N7" i="44"/>
  <c r="M7" i="44"/>
  <c r="L7" i="44"/>
  <c r="C5" i="44"/>
  <c r="L1" i="44"/>
  <c r="S60" i="43"/>
  <c r="L60" i="43"/>
  <c r="K60" i="43"/>
  <c r="J60" i="43"/>
  <c r="S59" i="43"/>
  <c r="L59" i="43"/>
  <c r="K59" i="43"/>
  <c r="J59" i="43"/>
  <c r="S58" i="43"/>
  <c r="L58" i="43"/>
  <c r="K58" i="43"/>
  <c r="J58" i="43"/>
  <c r="S57" i="43"/>
  <c r="L57" i="43"/>
  <c r="K57" i="43"/>
  <c r="J57" i="43"/>
  <c r="S56" i="43"/>
  <c r="L56" i="43"/>
  <c r="K56" i="43"/>
  <c r="J56" i="43"/>
  <c r="S55" i="43"/>
  <c r="L55" i="43"/>
  <c r="K55" i="43"/>
  <c r="J55" i="43"/>
  <c r="S54" i="43"/>
  <c r="L54" i="43"/>
  <c r="K54" i="43"/>
  <c r="J54" i="43"/>
  <c r="S53" i="43"/>
  <c r="L53" i="43"/>
  <c r="K53" i="43"/>
  <c r="J53" i="43"/>
  <c r="S52" i="43"/>
  <c r="L52" i="43"/>
  <c r="K52" i="43"/>
  <c r="J52" i="43"/>
  <c r="S51" i="43"/>
  <c r="L51" i="43"/>
  <c r="K51" i="43"/>
  <c r="J51" i="43"/>
  <c r="S50" i="43"/>
  <c r="L50" i="43"/>
  <c r="K50" i="43"/>
  <c r="J50" i="43"/>
  <c r="S49" i="43"/>
  <c r="L49" i="43"/>
  <c r="K49" i="43"/>
  <c r="J49" i="43"/>
  <c r="S48" i="43"/>
  <c r="L48" i="43"/>
  <c r="K48" i="43"/>
  <c r="J48" i="43"/>
  <c r="S47" i="43"/>
  <c r="L47" i="43"/>
  <c r="K47" i="43"/>
  <c r="J47" i="43"/>
  <c r="S46" i="43"/>
  <c r="L46" i="43"/>
  <c r="K46" i="43"/>
  <c r="J46" i="43"/>
  <c r="S45" i="43"/>
  <c r="L45" i="43"/>
  <c r="K45" i="43"/>
  <c r="J45" i="43"/>
  <c r="S44" i="43"/>
  <c r="L44" i="43"/>
  <c r="K44" i="43"/>
  <c r="J44" i="43"/>
  <c r="S43" i="43"/>
  <c r="L43" i="43"/>
  <c r="K43" i="43"/>
  <c r="J43" i="43"/>
  <c r="S42" i="43"/>
  <c r="L42" i="43"/>
  <c r="K42" i="43"/>
  <c r="J42" i="43"/>
  <c r="S41" i="43"/>
  <c r="L41" i="43"/>
  <c r="K41" i="43"/>
  <c r="J41" i="43"/>
  <c r="S40" i="43"/>
  <c r="L40" i="43"/>
  <c r="K40" i="43"/>
  <c r="J40" i="43"/>
  <c r="S39" i="43"/>
  <c r="L39" i="43"/>
  <c r="K39" i="43"/>
  <c r="J39" i="43"/>
  <c r="S38" i="43"/>
  <c r="L38" i="43"/>
  <c r="K38" i="43"/>
  <c r="J38" i="43"/>
  <c r="S37" i="43"/>
  <c r="L37" i="43"/>
  <c r="K37" i="43"/>
  <c r="J37" i="43"/>
  <c r="S36" i="43"/>
  <c r="L36" i="43"/>
  <c r="K36" i="43"/>
  <c r="J36" i="43"/>
  <c r="S35" i="43"/>
  <c r="L35" i="43"/>
  <c r="K35" i="43"/>
  <c r="J35" i="43"/>
  <c r="S34" i="43"/>
  <c r="L34" i="43"/>
  <c r="K34" i="43"/>
  <c r="J34" i="43"/>
  <c r="S33" i="43"/>
  <c r="L33" i="43"/>
  <c r="K33" i="43"/>
  <c r="J33" i="43"/>
  <c r="Q30" i="43"/>
  <c r="P30" i="43"/>
  <c r="O30" i="43"/>
  <c r="N30" i="43"/>
  <c r="M30" i="43"/>
  <c r="L30" i="43"/>
  <c r="K30" i="43"/>
  <c r="Q29" i="43"/>
  <c r="P29" i="43"/>
  <c r="O29" i="43"/>
  <c r="N29" i="43"/>
  <c r="M29" i="43"/>
  <c r="L29" i="43"/>
  <c r="K29" i="43"/>
  <c r="S28" i="43"/>
  <c r="Q28" i="43"/>
  <c r="P28" i="43"/>
  <c r="O28" i="43"/>
  <c r="N28" i="43"/>
  <c r="M28" i="43"/>
  <c r="L28" i="43"/>
  <c r="K28" i="43"/>
  <c r="R27" i="43"/>
  <c r="P27" i="43"/>
  <c r="O27" i="43"/>
  <c r="N27" i="43"/>
  <c r="M27" i="43"/>
  <c r="L27" i="43"/>
  <c r="K27" i="43"/>
  <c r="R26" i="43"/>
  <c r="P26" i="43"/>
  <c r="O26" i="43"/>
  <c r="N26" i="43"/>
  <c r="M26" i="43"/>
  <c r="L26" i="43"/>
  <c r="K26" i="43"/>
  <c r="S25" i="43"/>
  <c r="R25" i="43"/>
  <c r="P25" i="43"/>
  <c r="O25" i="43"/>
  <c r="N25" i="43"/>
  <c r="M25" i="43"/>
  <c r="L25" i="43"/>
  <c r="K25" i="43"/>
  <c r="R24" i="43"/>
  <c r="Q24" i="43"/>
  <c r="O24" i="43"/>
  <c r="N24" i="43"/>
  <c r="M24" i="43"/>
  <c r="L24" i="43"/>
  <c r="K24" i="43"/>
  <c r="R23" i="43"/>
  <c r="Q23" i="43"/>
  <c r="O23" i="43"/>
  <c r="N23" i="43"/>
  <c r="M23" i="43"/>
  <c r="L23" i="43"/>
  <c r="K23" i="43"/>
  <c r="S22" i="43"/>
  <c r="R22" i="43"/>
  <c r="Q22" i="43"/>
  <c r="O22" i="43"/>
  <c r="N22" i="43"/>
  <c r="M22" i="43"/>
  <c r="L22" i="43"/>
  <c r="K22" i="43"/>
  <c r="R21" i="43"/>
  <c r="Q21" i="43"/>
  <c r="P21" i="43"/>
  <c r="N21" i="43"/>
  <c r="M21" i="43"/>
  <c r="L21" i="43"/>
  <c r="K21" i="43"/>
  <c r="R20" i="43"/>
  <c r="Q20" i="43"/>
  <c r="P20" i="43"/>
  <c r="N20" i="43"/>
  <c r="M20" i="43"/>
  <c r="L20" i="43"/>
  <c r="K20" i="43"/>
  <c r="S19" i="43"/>
  <c r="R19" i="43"/>
  <c r="Q19" i="43"/>
  <c r="P19" i="43"/>
  <c r="N19" i="43"/>
  <c r="M19" i="43"/>
  <c r="L19" i="43"/>
  <c r="K19" i="43"/>
  <c r="R18" i="43"/>
  <c r="Q18" i="43"/>
  <c r="P18" i="43"/>
  <c r="O18" i="43"/>
  <c r="M18" i="43"/>
  <c r="L18" i="43"/>
  <c r="K18" i="43"/>
  <c r="R17" i="43"/>
  <c r="Q17" i="43"/>
  <c r="P17" i="43"/>
  <c r="O17" i="43"/>
  <c r="M17" i="43"/>
  <c r="L17" i="43"/>
  <c r="K17" i="43"/>
  <c r="S16" i="43"/>
  <c r="R16" i="43"/>
  <c r="Q16" i="43"/>
  <c r="P16" i="43"/>
  <c r="O16" i="43"/>
  <c r="M16" i="43"/>
  <c r="L16" i="43"/>
  <c r="K16" i="43"/>
  <c r="R15" i="43"/>
  <c r="Q15" i="43"/>
  <c r="P15" i="43"/>
  <c r="O15" i="43"/>
  <c r="N15" i="43"/>
  <c r="L15" i="43"/>
  <c r="K15" i="43"/>
  <c r="R14" i="43"/>
  <c r="Q14" i="43"/>
  <c r="P14" i="43"/>
  <c r="O14" i="43"/>
  <c r="N14" i="43"/>
  <c r="L14" i="43"/>
  <c r="K14" i="43"/>
  <c r="S13" i="43"/>
  <c r="R13" i="43"/>
  <c r="Q13" i="43"/>
  <c r="P13" i="43"/>
  <c r="O13" i="43"/>
  <c r="N13" i="43"/>
  <c r="L13" i="43"/>
  <c r="K13" i="43"/>
  <c r="R12" i="43"/>
  <c r="Q12" i="43"/>
  <c r="P12" i="43"/>
  <c r="O12" i="43"/>
  <c r="N12" i="43"/>
  <c r="M12" i="43"/>
  <c r="K12" i="43"/>
  <c r="R11" i="43"/>
  <c r="Q11" i="43"/>
  <c r="P11" i="43"/>
  <c r="O11" i="43"/>
  <c r="N11" i="43"/>
  <c r="M11" i="43"/>
  <c r="K11" i="43"/>
  <c r="S10" i="43"/>
  <c r="R10" i="43"/>
  <c r="Q10" i="43"/>
  <c r="P10" i="43"/>
  <c r="O10" i="43"/>
  <c r="N10" i="43"/>
  <c r="M10" i="43"/>
  <c r="K10" i="43"/>
  <c r="R9" i="43"/>
  <c r="Q9" i="43"/>
  <c r="P9" i="43"/>
  <c r="O9" i="43"/>
  <c r="N9" i="43"/>
  <c r="M9" i="43"/>
  <c r="L9" i="43"/>
  <c r="R8" i="43"/>
  <c r="Q8" i="43"/>
  <c r="P8" i="43"/>
  <c r="O8" i="43"/>
  <c r="N8" i="43"/>
  <c r="M8" i="43"/>
  <c r="L8" i="43"/>
  <c r="S7" i="43"/>
  <c r="R7" i="43"/>
  <c r="Q7" i="43"/>
  <c r="P7" i="43"/>
  <c r="O7" i="43"/>
  <c r="N7" i="43"/>
  <c r="M7" i="43"/>
  <c r="L7" i="43"/>
  <c r="E5" i="43"/>
  <c r="C5" i="43"/>
  <c r="L1" i="43"/>
  <c r="S60" i="42"/>
  <c r="L60" i="42"/>
  <c r="K60" i="42"/>
  <c r="J60" i="42"/>
  <c r="S59" i="42"/>
  <c r="L59" i="42"/>
  <c r="K59" i="42"/>
  <c r="J59" i="42"/>
  <c r="S58" i="42"/>
  <c r="L58" i="42"/>
  <c r="K58" i="42"/>
  <c r="J58" i="42"/>
  <c r="S57" i="42"/>
  <c r="L57" i="42"/>
  <c r="K57" i="42"/>
  <c r="J57" i="42"/>
  <c r="S56" i="42"/>
  <c r="L56" i="42"/>
  <c r="K56" i="42"/>
  <c r="J56" i="42"/>
  <c r="S55" i="42"/>
  <c r="L55" i="42"/>
  <c r="K55" i="42"/>
  <c r="J55" i="42"/>
  <c r="S54" i="42"/>
  <c r="L54" i="42"/>
  <c r="K54" i="42"/>
  <c r="J54" i="42"/>
  <c r="S53" i="42"/>
  <c r="L53" i="42"/>
  <c r="K53" i="42"/>
  <c r="J53" i="42"/>
  <c r="S52" i="42"/>
  <c r="L52" i="42"/>
  <c r="K52" i="42"/>
  <c r="J52" i="42"/>
  <c r="S51" i="42"/>
  <c r="L51" i="42"/>
  <c r="K51" i="42"/>
  <c r="J51" i="42"/>
  <c r="S50" i="42"/>
  <c r="L50" i="42"/>
  <c r="K50" i="42"/>
  <c r="J50" i="42"/>
  <c r="S49" i="42"/>
  <c r="L49" i="42"/>
  <c r="K49" i="42"/>
  <c r="J49" i="42"/>
  <c r="S48" i="42"/>
  <c r="L48" i="42"/>
  <c r="K48" i="42"/>
  <c r="J48" i="42"/>
  <c r="S47" i="42"/>
  <c r="L47" i="42"/>
  <c r="K47" i="42"/>
  <c r="J47" i="42"/>
  <c r="S46" i="42"/>
  <c r="L46" i="42"/>
  <c r="K46" i="42"/>
  <c r="J46" i="42"/>
  <c r="S45" i="42"/>
  <c r="L45" i="42"/>
  <c r="K45" i="42"/>
  <c r="J45" i="42"/>
  <c r="S44" i="42"/>
  <c r="L44" i="42"/>
  <c r="K44" i="42"/>
  <c r="J44" i="42"/>
  <c r="S43" i="42"/>
  <c r="L43" i="42"/>
  <c r="K43" i="42"/>
  <c r="J43" i="42"/>
  <c r="S42" i="42"/>
  <c r="L42" i="42"/>
  <c r="K42" i="42"/>
  <c r="J42" i="42"/>
  <c r="S41" i="42"/>
  <c r="L41" i="42"/>
  <c r="K41" i="42"/>
  <c r="J41" i="42"/>
  <c r="S40" i="42"/>
  <c r="L40" i="42"/>
  <c r="K40" i="42"/>
  <c r="J40" i="42"/>
  <c r="S39" i="42"/>
  <c r="L39" i="42"/>
  <c r="K39" i="42"/>
  <c r="J39" i="42"/>
  <c r="S38" i="42"/>
  <c r="L38" i="42"/>
  <c r="K38" i="42"/>
  <c r="J38" i="42"/>
  <c r="S37" i="42"/>
  <c r="L37" i="42"/>
  <c r="K37" i="42"/>
  <c r="J37" i="42"/>
  <c r="S36" i="42"/>
  <c r="L36" i="42"/>
  <c r="K36" i="42"/>
  <c r="J36" i="42"/>
  <c r="S35" i="42"/>
  <c r="L35" i="42"/>
  <c r="K35" i="42"/>
  <c r="J35" i="42"/>
  <c r="S34" i="42"/>
  <c r="L34" i="42"/>
  <c r="K34" i="42"/>
  <c r="J34" i="42"/>
  <c r="S33" i="42"/>
  <c r="L33" i="42"/>
  <c r="E5" i="42" s="1"/>
  <c r="K33" i="42"/>
  <c r="J33" i="42"/>
  <c r="Q30" i="42"/>
  <c r="P30" i="42"/>
  <c r="O30" i="42"/>
  <c r="N30" i="42"/>
  <c r="M30" i="42"/>
  <c r="L30" i="42"/>
  <c r="K30" i="42"/>
  <c r="Q29" i="42"/>
  <c r="P29" i="42"/>
  <c r="O29" i="42"/>
  <c r="N29" i="42"/>
  <c r="M29" i="42"/>
  <c r="L29" i="42"/>
  <c r="K29" i="42"/>
  <c r="S28" i="42"/>
  <c r="Q28" i="42"/>
  <c r="P28" i="42"/>
  <c r="O28" i="42"/>
  <c r="N28" i="42"/>
  <c r="M28" i="42"/>
  <c r="L28" i="42"/>
  <c r="K28" i="42"/>
  <c r="R27" i="42"/>
  <c r="P27" i="42"/>
  <c r="O27" i="42"/>
  <c r="N27" i="42"/>
  <c r="M27" i="42"/>
  <c r="L27" i="42"/>
  <c r="K27" i="42"/>
  <c r="R26" i="42"/>
  <c r="P26" i="42"/>
  <c r="O26" i="42"/>
  <c r="N26" i="42"/>
  <c r="M26" i="42"/>
  <c r="L26" i="42"/>
  <c r="K26" i="42"/>
  <c r="S25" i="42"/>
  <c r="R25" i="42"/>
  <c r="P25" i="42"/>
  <c r="O25" i="42"/>
  <c r="N25" i="42"/>
  <c r="M25" i="42"/>
  <c r="L25" i="42"/>
  <c r="K25" i="42"/>
  <c r="R24" i="42"/>
  <c r="Q24" i="42"/>
  <c r="O24" i="42"/>
  <c r="N24" i="42"/>
  <c r="M24" i="42"/>
  <c r="L24" i="42"/>
  <c r="K24" i="42"/>
  <c r="R23" i="42"/>
  <c r="Q23" i="42"/>
  <c r="O23" i="42"/>
  <c r="N23" i="42"/>
  <c r="M23" i="42"/>
  <c r="L23" i="42"/>
  <c r="K23" i="42"/>
  <c r="S22" i="42"/>
  <c r="R22" i="42"/>
  <c r="Q22" i="42"/>
  <c r="O22" i="42"/>
  <c r="N22" i="42"/>
  <c r="M22" i="42"/>
  <c r="L22" i="42"/>
  <c r="K22" i="42"/>
  <c r="R21" i="42"/>
  <c r="Q21" i="42"/>
  <c r="P21" i="42"/>
  <c r="N21" i="42"/>
  <c r="M21" i="42"/>
  <c r="L21" i="42"/>
  <c r="K21" i="42"/>
  <c r="R20" i="42"/>
  <c r="Q20" i="42"/>
  <c r="P20" i="42"/>
  <c r="N20" i="42"/>
  <c r="M20" i="42"/>
  <c r="L20" i="42"/>
  <c r="K20" i="42"/>
  <c r="S19" i="42"/>
  <c r="R19" i="42"/>
  <c r="Q19" i="42"/>
  <c r="P19" i="42"/>
  <c r="N19" i="42"/>
  <c r="M19" i="42"/>
  <c r="L19" i="42"/>
  <c r="K19" i="42"/>
  <c r="R18" i="42"/>
  <c r="Q18" i="42"/>
  <c r="P18" i="42"/>
  <c r="O18" i="42"/>
  <c r="M18" i="42"/>
  <c r="L18" i="42"/>
  <c r="K18" i="42"/>
  <c r="R17" i="42"/>
  <c r="Q17" i="42"/>
  <c r="P17" i="42"/>
  <c r="O17" i="42"/>
  <c r="M17" i="42"/>
  <c r="L17" i="42"/>
  <c r="K17" i="42"/>
  <c r="S16" i="42"/>
  <c r="R16" i="42"/>
  <c r="Q16" i="42"/>
  <c r="P16" i="42"/>
  <c r="O16" i="42"/>
  <c r="M16" i="42"/>
  <c r="L16" i="42"/>
  <c r="K16" i="42"/>
  <c r="R15" i="42"/>
  <c r="Q15" i="42"/>
  <c r="P15" i="42"/>
  <c r="O15" i="42"/>
  <c r="N15" i="42"/>
  <c r="L15" i="42"/>
  <c r="K15" i="42"/>
  <c r="R14" i="42"/>
  <c r="Q14" i="42"/>
  <c r="P14" i="42"/>
  <c r="O14" i="42"/>
  <c r="N14" i="42"/>
  <c r="L14" i="42"/>
  <c r="K14" i="42"/>
  <c r="S13" i="42"/>
  <c r="R13" i="42"/>
  <c r="Q13" i="42"/>
  <c r="P13" i="42"/>
  <c r="O13" i="42"/>
  <c r="N13" i="42"/>
  <c r="L13" i="42"/>
  <c r="K13" i="42"/>
  <c r="R12" i="42"/>
  <c r="Q12" i="42"/>
  <c r="P12" i="42"/>
  <c r="O12" i="42"/>
  <c r="N12" i="42"/>
  <c r="M12" i="42"/>
  <c r="K12" i="42"/>
  <c r="R11" i="42"/>
  <c r="Q11" i="42"/>
  <c r="P11" i="42"/>
  <c r="O11" i="42"/>
  <c r="N11" i="42"/>
  <c r="M11" i="42"/>
  <c r="K11" i="42"/>
  <c r="S10" i="42"/>
  <c r="R10" i="42"/>
  <c r="Q10" i="42"/>
  <c r="P10" i="42"/>
  <c r="O10" i="42"/>
  <c r="N10" i="42"/>
  <c r="M10" i="42"/>
  <c r="K10" i="42"/>
  <c r="R9" i="42"/>
  <c r="Q9" i="42"/>
  <c r="P9" i="42"/>
  <c r="O9" i="42"/>
  <c r="N9" i="42"/>
  <c r="M9" i="42"/>
  <c r="L9" i="42"/>
  <c r="R8" i="42"/>
  <c r="Q8" i="42"/>
  <c r="P8" i="42"/>
  <c r="O8" i="42"/>
  <c r="N8" i="42"/>
  <c r="M8" i="42"/>
  <c r="L8" i="42"/>
  <c r="S7" i="42"/>
  <c r="R7" i="42"/>
  <c r="Q7" i="42"/>
  <c r="P7" i="42"/>
  <c r="O7" i="42"/>
  <c r="N7" i="42"/>
  <c r="M7" i="42"/>
  <c r="L7" i="42"/>
  <c r="C5" i="42"/>
  <c r="L1" i="42"/>
  <c r="S60" i="41"/>
  <c r="L60" i="41"/>
  <c r="K60" i="41"/>
  <c r="J60" i="41"/>
  <c r="S59" i="41"/>
  <c r="L59" i="41"/>
  <c r="K59" i="41"/>
  <c r="J59" i="41"/>
  <c r="S58" i="41"/>
  <c r="L58" i="41"/>
  <c r="K58" i="41"/>
  <c r="J58" i="41"/>
  <c r="S57" i="41"/>
  <c r="L57" i="41"/>
  <c r="K57" i="41"/>
  <c r="J57" i="41"/>
  <c r="S56" i="41"/>
  <c r="L56" i="41"/>
  <c r="K56" i="41"/>
  <c r="J56" i="41"/>
  <c r="S55" i="41"/>
  <c r="L55" i="41"/>
  <c r="K55" i="41"/>
  <c r="J55" i="41"/>
  <c r="S54" i="41"/>
  <c r="L54" i="41"/>
  <c r="K54" i="41"/>
  <c r="J54" i="41"/>
  <c r="S53" i="41"/>
  <c r="L53" i="41"/>
  <c r="K53" i="41"/>
  <c r="J53" i="41"/>
  <c r="S52" i="41"/>
  <c r="L52" i="41"/>
  <c r="K52" i="41"/>
  <c r="J52" i="41"/>
  <c r="S51" i="41"/>
  <c r="L51" i="41"/>
  <c r="K51" i="41"/>
  <c r="J51" i="41"/>
  <c r="S50" i="41"/>
  <c r="L50" i="41"/>
  <c r="K50" i="41"/>
  <c r="J50" i="41"/>
  <c r="S49" i="41"/>
  <c r="L49" i="41"/>
  <c r="K49" i="41"/>
  <c r="J49" i="41"/>
  <c r="S48" i="41"/>
  <c r="L48" i="41"/>
  <c r="K48" i="41"/>
  <c r="J48" i="41"/>
  <c r="S47" i="41"/>
  <c r="L47" i="41"/>
  <c r="K47" i="41"/>
  <c r="J47" i="41"/>
  <c r="S46" i="41"/>
  <c r="L46" i="41"/>
  <c r="K46" i="41"/>
  <c r="J46" i="41"/>
  <c r="S45" i="41"/>
  <c r="L45" i="41"/>
  <c r="K45" i="41"/>
  <c r="J45" i="41"/>
  <c r="S44" i="41"/>
  <c r="L44" i="41"/>
  <c r="K44" i="41"/>
  <c r="J44" i="41"/>
  <c r="S43" i="41"/>
  <c r="L43" i="41"/>
  <c r="K43" i="41"/>
  <c r="J43" i="41"/>
  <c r="S42" i="41"/>
  <c r="L42" i="41"/>
  <c r="K42" i="41"/>
  <c r="J42" i="41"/>
  <c r="S41" i="41"/>
  <c r="L41" i="41"/>
  <c r="K41" i="41"/>
  <c r="J41" i="41"/>
  <c r="S40" i="41"/>
  <c r="L40" i="41"/>
  <c r="K40" i="41"/>
  <c r="J40" i="41"/>
  <c r="S39" i="41"/>
  <c r="L39" i="41"/>
  <c r="K39" i="41"/>
  <c r="J39" i="41"/>
  <c r="S38" i="41"/>
  <c r="L38" i="41"/>
  <c r="K38" i="41"/>
  <c r="J38" i="41"/>
  <c r="S37" i="41"/>
  <c r="L37" i="41"/>
  <c r="K37" i="41"/>
  <c r="J37" i="41"/>
  <c r="S36" i="41"/>
  <c r="L36" i="41"/>
  <c r="K36" i="41"/>
  <c r="J36" i="41"/>
  <c r="S35" i="41"/>
  <c r="L35" i="41"/>
  <c r="K35" i="41"/>
  <c r="J35" i="41"/>
  <c r="S34" i="41"/>
  <c r="L34" i="41"/>
  <c r="K34" i="41"/>
  <c r="J34" i="41"/>
  <c r="S33" i="41"/>
  <c r="L33" i="41"/>
  <c r="K33" i="41"/>
  <c r="J33" i="41"/>
  <c r="Q30" i="41"/>
  <c r="P30" i="41"/>
  <c r="O30" i="41"/>
  <c r="N30" i="41"/>
  <c r="M30" i="41"/>
  <c r="L30" i="41"/>
  <c r="K30" i="41"/>
  <c r="Q29" i="41"/>
  <c r="P29" i="41"/>
  <c r="O29" i="41"/>
  <c r="N29" i="41"/>
  <c r="M29" i="41"/>
  <c r="L29" i="41"/>
  <c r="K29" i="41"/>
  <c r="S28" i="41"/>
  <c r="Q28" i="41"/>
  <c r="P28" i="41"/>
  <c r="O28" i="41"/>
  <c r="N28" i="41"/>
  <c r="M28" i="41"/>
  <c r="L28" i="41"/>
  <c r="K28" i="41"/>
  <c r="R27" i="41"/>
  <c r="P27" i="41"/>
  <c r="O27" i="41"/>
  <c r="N27" i="41"/>
  <c r="M27" i="41"/>
  <c r="L27" i="41"/>
  <c r="K27" i="41"/>
  <c r="R26" i="41"/>
  <c r="P26" i="41"/>
  <c r="O26" i="41"/>
  <c r="N26" i="41"/>
  <c r="M26" i="41"/>
  <c r="L26" i="41"/>
  <c r="K26" i="41"/>
  <c r="S25" i="41"/>
  <c r="R25" i="41"/>
  <c r="P25" i="41"/>
  <c r="O25" i="41"/>
  <c r="N25" i="41"/>
  <c r="M25" i="41"/>
  <c r="L25" i="41"/>
  <c r="K25" i="41"/>
  <c r="R24" i="41"/>
  <c r="Q24" i="41"/>
  <c r="O24" i="41"/>
  <c r="N24" i="41"/>
  <c r="M24" i="41"/>
  <c r="L24" i="41"/>
  <c r="K24" i="41"/>
  <c r="R23" i="41"/>
  <c r="Q23" i="41"/>
  <c r="O23" i="41"/>
  <c r="N23" i="41"/>
  <c r="M23" i="41"/>
  <c r="L23" i="41"/>
  <c r="K23" i="41"/>
  <c r="S22" i="41"/>
  <c r="R22" i="41"/>
  <c r="Q22" i="41"/>
  <c r="O22" i="41"/>
  <c r="N22" i="41"/>
  <c r="M22" i="41"/>
  <c r="L22" i="41"/>
  <c r="K22" i="41"/>
  <c r="R21" i="41"/>
  <c r="Q21" i="41"/>
  <c r="P21" i="41"/>
  <c r="N21" i="41"/>
  <c r="M21" i="41"/>
  <c r="L21" i="41"/>
  <c r="K21" i="41"/>
  <c r="R20" i="41"/>
  <c r="Q20" i="41"/>
  <c r="P20" i="41"/>
  <c r="N20" i="41"/>
  <c r="M20" i="41"/>
  <c r="L20" i="41"/>
  <c r="K20" i="41"/>
  <c r="S19" i="41"/>
  <c r="R19" i="41"/>
  <c r="Q19" i="41"/>
  <c r="P19" i="41"/>
  <c r="N19" i="41"/>
  <c r="M19" i="41"/>
  <c r="L19" i="41"/>
  <c r="K19" i="41"/>
  <c r="R18" i="41"/>
  <c r="Q18" i="41"/>
  <c r="P18" i="41"/>
  <c r="O18" i="41"/>
  <c r="M18" i="41"/>
  <c r="L18" i="41"/>
  <c r="K18" i="41"/>
  <c r="R17" i="41"/>
  <c r="Q17" i="41"/>
  <c r="P17" i="41"/>
  <c r="O17" i="41"/>
  <c r="M17" i="41"/>
  <c r="L17" i="41"/>
  <c r="K17" i="41"/>
  <c r="S16" i="41"/>
  <c r="R16" i="41"/>
  <c r="Q16" i="41"/>
  <c r="P16" i="41"/>
  <c r="O16" i="41"/>
  <c r="M16" i="41"/>
  <c r="L16" i="41"/>
  <c r="K16" i="41"/>
  <c r="R15" i="41"/>
  <c r="Q15" i="41"/>
  <c r="P15" i="41"/>
  <c r="O15" i="41"/>
  <c r="N15" i="41"/>
  <c r="L15" i="41"/>
  <c r="K15" i="41"/>
  <c r="R14" i="41"/>
  <c r="Q14" i="41"/>
  <c r="P14" i="41"/>
  <c r="O14" i="41"/>
  <c r="N14" i="41"/>
  <c r="L14" i="41"/>
  <c r="K14" i="41"/>
  <c r="S13" i="41"/>
  <c r="R13" i="41"/>
  <c r="Q13" i="41"/>
  <c r="P13" i="41"/>
  <c r="O13" i="41"/>
  <c r="N13" i="41"/>
  <c r="L13" i="41"/>
  <c r="K13" i="41"/>
  <c r="R12" i="41"/>
  <c r="Q12" i="41"/>
  <c r="P12" i="41"/>
  <c r="O12" i="41"/>
  <c r="N12" i="41"/>
  <c r="M12" i="41"/>
  <c r="K12" i="41"/>
  <c r="R11" i="41"/>
  <c r="Q11" i="41"/>
  <c r="P11" i="41"/>
  <c r="O11" i="41"/>
  <c r="N11" i="41"/>
  <c r="M11" i="41"/>
  <c r="K11" i="41"/>
  <c r="S10" i="41"/>
  <c r="R10" i="41"/>
  <c r="Q10" i="41"/>
  <c r="P10" i="41"/>
  <c r="O10" i="41"/>
  <c r="N10" i="41"/>
  <c r="M10" i="41"/>
  <c r="K10" i="41"/>
  <c r="R9" i="41"/>
  <c r="Q9" i="41"/>
  <c r="P9" i="41"/>
  <c r="O9" i="41"/>
  <c r="N9" i="41"/>
  <c r="M9" i="41"/>
  <c r="L9" i="41"/>
  <c r="R8" i="41"/>
  <c r="Q8" i="41"/>
  <c r="P8" i="41"/>
  <c r="O8" i="41"/>
  <c r="N8" i="41"/>
  <c r="M8" i="41"/>
  <c r="L8" i="41"/>
  <c r="S7" i="41"/>
  <c r="R7" i="41"/>
  <c r="Q7" i="41"/>
  <c r="P7" i="41"/>
  <c r="O7" i="41"/>
  <c r="N7" i="41"/>
  <c r="M7" i="41"/>
  <c r="L7" i="41"/>
  <c r="E5" i="41"/>
  <c r="C5" i="41"/>
  <c r="L1" i="41"/>
  <c r="S71" i="40"/>
  <c r="L71" i="40"/>
  <c r="K71" i="40"/>
  <c r="J71" i="40"/>
  <c r="S70" i="40"/>
  <c r="L70" i="40"/>
  <c r="K70" i="40"/>
  <c r="J70" i="40"/>
  <c r="S69" i="40"/>
  <c r="L69" i="40"/>
  <c r="K69" i="40"/>
  <c r="J69" i="40"/>
  <c r="S68" i="40"/>
  <c r="L68" i="40"/>
  <c r="K68" i="40"/>
  <c r="J68" i="40"/>
  <c r="S67" i="40"/>
  <c r="L67" i="40"/>
  <c r="K67" i="40"/>
  <c r="J67" i="40"/>
  <c r="S66" i="40"/>
  <c r="L66" i="40"/>
  <c r="K66" i="40"/>
  <c r="J66" i="40"/>
  <c r="S65" i="40"/>
  <c r="L65" i="40"/>
  <c r="K65" i="40"/>
  <c r="J65" i="40"/>
  <c r="S64" i="40"/>
  <c r="L64" i="40"/>
  <c r="K64" i="40"/>
  <c r="J64" i="40"/>
  <c r="S63" i="40"/>
  <c r="L63" i="40"/>
  <c r="K63" i="40"/>
  <c r="J63" i="40"/>
  <c r="S62" i="40"/>
  <c r="L62" i="40"/>
  <c r="K62" i="40"/>
  <c r="J62" i="40"/>
  <c r="S61" i="40"/>
  <c r="L61" i="40"/>
  <c r="K61" i="40"/>
  <c r="J61" i="40"/>
  <c r="S60" i="40"/>
  <c r="L60" i="40"/>
  <c r="K60" i="40"/>
  <c r="J60" i="40"/>
  <c r="S59" i="40"/>
  <c r="L59" i="40"/>
  <c r="K59" i="40"/>
  <c r="J59" i="40"/>
  <c r="S58" i="40"/>
  <c r="L58" i="40"/>
  <c r="K58" i="40"/>
  <c r="J58" i="40"/>
  <c r="S57" i="40"/>
  <c r="L57" i="40"/>
  <c r="K57" i="40"/>
  <c r="J57" i="40"/>
  <c r="S56" i="40"/>
  <c r="L56" i="40"/>
  <c r="K56" i="40"/>
  <c r="J56" i="40"/>
  <c r="S55" i="40"/>
  <c r="L55" i="40"/>
  <c r="K55" i="40"/>
  <c r="J55" i="40"/>
  <c r="S54" i="40"/>
  <c r="L54" i="40"/>
  <c r="K54" i="40"/>
  <c r="J54" i="40"/>
  <c r="S53" i="40"/>
  <c r="L53" i="40"/>
  <c r="K53" i="40"/>
  <c r="J53" i="40"/>
  <c r="S52" i="40"/>
  <c r="L52" i="40"/>
  <c r="K52" i="40"/>
  <c r="J52" i="40"/>
  <c r="S51" i="40"/>
  <c r="L51" i="40"/>
  <c r="K51" i="40"/>
  <c r="J51" i="40"/>
  <c r="S50" i="40"/>
  <c r="L50" i="40"/>
  <c r="K50" i="40"/>
  <c r="J50" i="40"/>
  <c r="S49" i="40"/>
  <c r="L49" i="40"/>
  <c r="K49" i="40"/>
  <c r="J49" i="40"/>
  <c r="S48" i="40"/>
  <c r="L48" i="40"/>
  <c r="K48" i="40"/>
  <c r="J48" i="40"/>
  <c r="S47" i="40"/>
  <c r="L47" i="40"/>
  <c r="K47" i="40"/>
  <c r="J47" i="40"/>
  <c r="S46" i="40"/>
  <c r="L46" i="40"/>
  <c r="K46" i="40"/>
  <c r="J46" i="40"/>
  <c r="S45" i="40"/>
  <c r="L45" i="40"/>
  <c r="K45" i="40"/>
  <c r="J45" i="40"/>
  <c r="S44" i="40"/>
  <c r="L44" i="40"/>
  <c r="K44" i="40"/>
  <c r="J44" i="40"/>
  <c r="S43" i="40"/>
  <c r="L43" i="40"/>
  <c r="K43" i="40"/>
  <c r="J43" i="40"/>
  <c r="S42" i="40"/>
  <c r="L42" i="40"/>
  <c r="K42" i="40"/>
  <c r="J42" i="40"/>
  <c r="S41" i="40"/>
  <c r="L41" i="40"/>
  <c r="K41" i="40"/>
  <c r="J41" i="40"/>
  <c r="S40" i="40"/>
  <c r="L40" i="40"/>
  <c r="K40" i="40"/>
  <c r="J40" i="40"/>
  <c r="S39" i="40"/>
  <c r="L39" i="40"/>
  <c r="K39" i="40"/>
  <c r="J39" i="40"/>
  <c r="S38" i="40"/>
  <c r="L38" i="40"/>
  <c r="K38" i="40"/>
  <c r="J38" i="40"/>
  <c r="S37" i="40"/>
  <c r="L37" i="40"/>
  <c r="K37" i="40"/>
  <c r="J37" i="40"/>
  <c r="S36" i="40"/>
  <c r="L36" i="40"/>
  <c r="E5" i="40" s="1"/>
  <c r="K36" i="40"/>
  <c r="J36" i="40"/>
  <c r="R33" i="40"/>
  <c r="Q33" i="40"/>
  <c r="P33" i="40"/>
  <c r="O33" i="40"/>
  <c r="N33" i="40"/>
  <c r="M33" i="40"/>
  <c r="L33" i="40"/>
  <c r="K33" i="40"/>
  <c r="R32" i="40"/>
  <c r="Q32" i="40"/>
  <c r="P32" i="40"/>
  <c r="O32" i="40"/>
  <c r="N32" i="40"/>
  <c r="M32" i="40"/>
  <c r="L32" i="40"/>
  <c r="K32" i="40"/>
  <c r="R31" i="40"/>
  <c r="Q31" i="40"/>
  <c r="P31" i="40"/>
  <c r="O31" i="40"/>
  <c r="N31" i="40"/>
  <c r="M31" i="40"/>
  <c r="L31" i="40"/>
  <c r="K31" i="40"/>
  <c r="T31" i="40" s="1"/>
  <c r="S30" i="40"/>
  <c r="Q30" i="40"/>
  <c r="P30" i="40"/>
  <c r="O30" i="40"/>
  <c r="N30" i="40"/>
  <c r="M30" i="40"/>
  <c r="L30" i="40"/>
  <c r="K30" i="40"/>
  <c r="S29" i="40"/>
  <c r="Q29" i="40"/>
  <c r="P29" i="40"/>
  <c r="O29" i="40"/>
  <c r="N29" i="40"/>
  <c r="M29" i="40"/>
  <c r="L29" i="40"/>
  <c r="K29" i="40"/>
  <c r="S28" i="40"/>
  <c r="Q28" i="40"/>
  <c r="P28" i="40"/>
  <c r="O28" i="40"/>
  <c r="N28" i="40"/>
  <c r="M28" i="40"/>
  <c r="L28" i="40"/>
  <c r="K28" i="40"/>
  <c r="T28" i="40" s="1"/>
  <c r="S27" i="40"/>
  <c r="R27" i="40"/>
  <c r="P27" i="40"/>
  <c r="O27" i="40"/>
  <c r="N27" i="40"/>
  <c r="M27" i="40"/>
  <c r="L27" i="40"/>
  <c r="K27" i="40"/>
  <c r="S26" i="40"/>
  <c r="R26" i="40"/>
  <c r="P26" i="40"/>
  <c r="O26" i="40"/>
  <c r="N26" i="40"/>
  <c r="M26" i="40"/>
  <c r="L26" i="40"/>
  <c r="K26" i="40"/>
  <c r="S25" i="40"/>
  <c r="R25" i="40"/>
  <c r="P25" i="40"/>
  <c r="O25" i="40"/>
  <c r="N25" i="40"/>
  <c r="M25" i="40"/>
  <c r="L25" i="40"/>
  <c r="K25" i="40"/>
  <c r="T25" i="40" s="1"/>
  <c r="S24" i="40"/>
  <c r="R24" i="40"/>
  <c r="Q24" i="40"/>
  <c r="O24" i="40"/>
  <c r="N24" i="40"/>
  <c r="M24" i="40"/>
  <c r="L24" i="40"/>
  <c r="K24" i="40"/>
  <c r="S23" i="40"/>
  <c r="R23" i="40"/>
  <c r="Q23" i="40"/>
  <c r="O23" i="40"/>
  <c r="N23" i="40"/>
  <c r="M23" i="40"/>
  <c r="L23" i="40"/>
  <c r="K23" i="40"/>
  <c r="S22" i="40"/>
  <c r="R22" i="40"/>
  <c r="Q22" i="40"/>
  <c r="O22" i="40"/>
  <c r="N22" i="40"/>
  <c r="M22" i="40"/>
  <c r="L22" i="40"/>
  <c r="K22" i="40"/>
  <c r="T22" i="40" s="1"/>
  <c r="S21" i="40"/>
  <c r="R21" i="40"/>
  <c r="Q21" i="40"/>
  <c r="P21" i="40"/>
  <c r="N21" i="40"/>
  <c r="M21" i="40"/>
  <c r="L21" i="40"/>
  <c r="K21" i="40"/>
  <c r="S20" i="40"/>
  <c r="R20" i="40"/>
  <c r="Q20" i="40"/>
  <c r="P20" i="40"/>
  <c r="N20" i="40"/>
  <c r="M20" i="40"/>
  <c r="L20" i="40"/>
  <c r="K20" i="40"/>
  <c r="S19" i="40"/>
  <c r="R19" i="40"/>
  <c r="Q19" i="40"/>
  <c r="P19" i="40"/>
  <c r="N19" i="40"/>
  <c r="M19" i="40"/>
  <c r="L19" i="40"/>
  <c r="K19" i="40"/>
  <c r="T19" i="40" s="1"/>
  <c r="S18" i="40"/>
  <c r="R18" i="40"/>
  <c r="Q18" i="40"/>
  <c r="P18" i="40"/>
  <c r="O18" i="40"/>
  <c r="M18" i="40"/>
  <c r="L18" i="40"/>
  <c r="K18" i="40"/>
  <c r="S17" i="40"/>
  <c r="R17" i="40"/>
  <c r="Q17" i="40"/>
  <c r="P17" i="40"/>
  <c r="O17" i="40"/>
  <c r="M17" i="40"/>
  <c r="L17" i="40"/>
  <c r="K17" i="40"/>
  <c r="S16" i="40"/>
  <c r="R16" i="40"/>
  <c r="Q16" i="40"/>
  <c r="P16" i="40"/>
  <c r="O16" i="40"/>
  <c r="M16" i="40"/>
  <c r="L16" i="40"/>
  <c r="K16" i="40"/>
  <c r="T16" i="40" s="1"/>
  <c r="S15" i="40"/>
  <c r="R15" i="40"/>
  <c r="Q15" i="40"/>
  <c r="P15" i="40"/>
  <c r="O15" i="40"/>
  <c r="N15" i="40"/>
  <c r="L15" i="40"/>
  <c r="K15" i="40"/>
  <c r="S14" i="40"/>
  <c r="R14" i="40"/>
  <c r="Q14" i="40"/>
  <c r="P14" i="40"/>
  <c r="O14" i="40"/>
  <c r="N14" i="40"/>
  <c r="L14" i="40"/>
  <c r="K14" i="40"/>
  <c r="S13" i="40"/>
  <c r="R13" i="40"/>
  <c r="Q13" i="40"/>
  <c r="P13" i="40"/>
  <c r="O13" i="40"/>
  <c r="N13" i="40"/>
  <c r="L13" i="40"/>
  <c r="K13" i="40"/>
  <c r="T13" i="40" s="1"/>
  <c r="S12" i="40"/>
  <c r="R12" i="40"/>
  <c r="Q12" i="40"/>
  <c r="P12" i="40"/>
  <c r="O12" i="40"/>
  <c r="N12" i="40"/>
  <c r="M12" i="40"/>
  <c r="K12" i="40"/>
  <c r="S11" i="40"/>
  <c r="R11" i="40"/>
  <c r="Q11" i="40"/>
  <c r="P11" i="40"/>
  <c r="O11" i="40"/>
  <c r="N11" i="40"/>
  <c r="M11" i="40"/>
  <c r="K11" i="40"/>
  <c r="S10" i="40"/>
  <c r="R10" i="40"/>
  <c r="Q10" i="40"/>
  <c r="P10" i="40"/>
  <c r="O10" i="40"/>
  <c r="N10" i="40"/>
  <c r="M10" i="40"/>
  <c r="K10" i="40"/>
  <c r="T10" i="40" s="1"/>
  <c r="S9" i="40"/>
  <c r="R9" i="40"/>
  <c r="Q9" i="40"/>
  <c r="P9" i="40"/>
  <c r="O9" i="40"/>
  <c r="N9" i="40"/>
  <c r="M9" i="40"/>
  <c r="L9" i="40"/>
  <c r="S8" i="40"/>
  <c r="R8" i="40"/>
  <c r="Q8" i="40"/>
  <c r="P8" i="40"/>
  <c r="O8" i="40"/>
  <c r="N8" i="40"/>
  <c r="M8" i="40"/>
  <c r="L8" i="40"/>
  <c r="S7" i="40"/>
  <c r="R7" i="40"/>
  <c r="Q7" i="40"/>
  <c r="P7" i="40"/>
  <c r="O7" i="40"/>
  <c r="N7" i="40"/>
  <c r="M7" i="40"/>
  <c r="L7" i="40"/>
  <c r="T7" i="40" s="1"/>
  <c r="C5" i="40"/>
  <c r="L1" i="40"/>
  <c r="S71" i="39"/>
  <c r="L71" i="39"/>
  <c r="K71" i="39"/>
  <c r="J71" i="39"/>
  <c r="S70" i="39"/>
  <c r="L70" i="39"/>
  <c r="K70" i="39"/>
  <c r="J70" i="39"/>
  <c r="S69" i="39"/>
  <c r="L69" i="39"/>
  <c r="K69" i="39"/>
  <c r="J69" i="39"/>
  <c r="S68" i="39"/>
  <c r="L68" i="39"/>
  <c r="K68" i="39"/>
  <c r="J68" i="39"/>
  <c r="S67" i="39"/>
  <c r="L67" i="39"/>
  <c r="K67" i="39"/>
  <c r="J67" i="39"/>
  <c r="S66" i="39"/>
  <c r="L66" i="39"/>
  <c r="K66" i="39"/>
  <c r="J66" i="39"/>
  <c r="S65" i="39"/>
  <c r="L65" i="39"/>
  <c r="K65" i="39"/>
  <c r="J65" i="39"/>
  <c r="S64" i="39"/>
  <c r="L64" i="39"/>
  <c r="K64" i="39"/>
  <c r="J64" i="39"/>
  <c r="S63" i="39"/>
  <c r="L63" i="39"/>
  <c r="K63" i="39"/>
  <c r="J63" i="39"/>
  <c r="S62" i="39"/>
  <c r="L62" i="39"/>
  <c r="K62" i="39"/>
  <c r="J62" i="39"/>
  <c r="S61" i="39"/>
  <c r="L61" i="39"/>
  <c r="K61" i="39"/>
  <c r="J61" i="39"/>
  <c r="S60" i="39"/>
  <c r="L60" i="39"/>
  <c r="K60" i="39"/>
  <c r="J60" i="39"/>
  <c r="S59" i="39"/>
  <c r="L59" i="39"/>
  <c r="K59" i="39"/>
  <c r="J59" i="39"/>
  <c r="S58" i="39"/>
  <c r="L58" i="39"/>
  <c r="K58" i="39"/>
  <c r="J58" i="39"/>
  <c r="S57" i="39"/>
  <c r="L57" i="39"/>
  <c r="K57" i="39"/>
  <c r="J57" i="39"/>
  <c r="S56" i="39"/>
  <c r="L56" i="39"/>
  <c r="K56" i="39"/>
  <c r="J56" i="39"/>
  <c r="S55" i="39"/>
  <c r="L55" i="39"/>
  <c r="K55" i="39"/>
  <c r="J55" i="39"/>
  <c r="S54" i="39"/>
  <c r="L54" i="39"/>
  <c r="K54" i="39"/>
  <c r="J54" i="39"/>
  <c r="S53" i="39"/>
  <c r="L53" i="39"/>
  <c r="K53" i="39"/>
  <c r="J53" i="39"/>
  <c r="S52" i="39"/>
  <c r="L52" i="39"/>
  <c r="K52" i="39"/>
  <c r="J52" i="39"/>
  <c r="S51" i="39"/>
  <c r="L51" i="39"/>
  <c r="K51" i="39"/>
  <c r="J51" i="39"/>
  <c r="S50" i="39"/>
  <c r="L50" i="39"/>
  <c r="K50" i="39"/>
  <c r="J50" i="39"/>
  <c r="S49" i="39"/>
  <c r="L49" i="39"/>
  <c r="K49" i="39"/>
  <c r="J49" i="39"/>
  <c r="S48" i="39"/>
  <c r="L48" i="39"/>
  <c r="K48" i="39"/>
  <c r="J48" i="39"/>
  <c r="S47" i="39"/>
  <c r="L47" i="39"/>
  <c r="K47" i="39"/>
  <c r="J47" i="39"/>
  <c r="S46" i="39"/>
  <c r="L46" i="39"/>
  <c r="K46" i="39"/>
  <c r="J46" i="39"/>
  <c r="S45" i="39"/>
  <c r="L45" i="39"/>
  <c r="K45" i="39"/>
  <c r="J45" i="39"/>
  <c r="S44" i="39"/>
  <c r="L44" i="39"/>
  <c r="K44" i="39"/>
  <c r="J44" i="39"/>
  <c r="S43" i="39"/>
  <c r="L43" i="39"/>
  <c r="K43" i="39"/>
  <c r="J43" i="39"/>
  <c r="S42" i="39"/>
  <c r="L42" i="39"/>
  <c r="K42" i="39"/>
  <c r="J42" i="39"/>
  <c r="S41" i="39"/>
  <c r="L41" i="39"/>
  <c r="K41" i="39"/>
  <c r="J41" i="39"/>
  <c r="S40" i="39"/>
  <c r="L40" i="39"/>
  <c r="K40" i="39"/>
  <c r="J40" i="39"/>
  <c r="S39" i="39"/>
  <c r="L39" i="39"/>
  <c r="K39" i="39"/>
  <c r="J39" i="39"/>
  <c r="S38" i="39"/>
  <c r="L38" i="39"/>
  <c r="K38" i="39"/>
  <c r="J38" i="39"/>
  <c r="S37" i="39"/>
  <c r="L37" i="39"/>
  <c r="K37" i="39"/>
  <c r="J37" i="39"/>
  <c r="S36" i="39"/>
  <c r="L36" i="39"/>
  <c r="E5" i="39" s="1"/>
  <c r="K36" i="39"/>
  <c r="J36" i="39"/>
  <c r="R33" i="39"/>
  <c r="Q33" i="39"/>
  <c r="P33" i="39"/>
  <c r="O33" i="39"/>
  <c r="N33" i="39"/>
  <c r="M33" i="39"/>
  <c r="L33" i="39"/>
  <c r="K33" i="39"/>
  <c r="R32" i="39"/>
  <c r="Q32" i="39"/>
  <c r="P32" i="39"/>
  <c r="O32" i="39"/>
  <c r="N32" i="39"/>
  <c r="M32" i="39"/>
  <c r="L32" i="39"/>
  <c r="K32" i="39"/>
  <c r="R31" i="39"/>
  <c r="Q31" i="39"/>
  <c r="P31" i="39"/>
  <c r="O31" i="39"/>
  <c r="N31" i="39"/>
  <c r="M31" i="39"/>
  <c r="L31" i="39"/>
  <c r="K31" i="39"/>
  <c r="T31" i="39" s="1"/>
  <c r="S30" i="39"/>
  <c r="Q30" i="39"/>
  <c r="P30" i="39"/>
  <c r="O30" i="39"/>
  <c r="N30" i="39"/>
  <c r="M30" i="39"/>
  <c r="L30" i="39"/>
  <c r="K30" i="39"/>
  <c r="S29" i="39"/>
  <c r="Q29" i="39"/>
  <c r="P29" i="39"/>
  <c r="O29" i="39"/>
  <c r="N29" i="39"/>
  <c r="M29" i="39"/>
  <c r="L29" i="39"/>
  <c r="K29" i="39"/>
  <c r="S28" i="39"/>
  <c r="Q28" i="39"/>
  <c r="P28" i="39"/>
  <c r="O28" i="39"/>
  <c r="N28" i="39"/>
  <c r="M28" i="39"/>
  <c r="L28" i="39"/>
  <c r="K28" i="39"/>
  <c r="T28" i="39" s="1"/>
  <c r="S27" i="39"/>
  <c r="R27" i="39"/>
  <c r="P27" i="39"/>
  <c r="O27" i="39"/>
  <c r="N27" i="39"/>
  <c r="M27" i="39"/>
  <c r="L27" i="39"/>
  <c r="K27" i="39"/>
  <c r="S26" i="39"/>
  <c r="R26" i="39"/>
  <c r="P26" i="39"/>
  <c r="O26" i="39"/>
  <c r="N26" i="39"/>
  <c r="M26" i="39"/>
  <c r="L26" i="39"/>
  <c r="K26" i="39"/>
  <c r="S25" i="39"/>
  <c r="R25" i="39"/>
  <c r="P25" i="39"/>
  <c r="O25" i="39"/>
  <c r="N25" i="39"/>
  <c r="M25" i="39"/>
  <c r="L25" i="39"/>
  <c r="K25" i="39"/>
  <c r="T25" i="39" s="1"/>
  <c r="S24" i="39"/>
  <c r="R24" i="39"/>
  <c r="Q24" i="39"/>
  <c r="O24" i="39"/>
  <c r="N24" i="39"/>
  <c r="M24" i="39"/>
  <c r="L24" i="39"/>
  <c r="K24" i="39"/>
  <c r="S23" i="39"/>
  <c r="R23" i="39"/>
  <c r="Q23" i="39"/>
  <c r="O23" i="39"/>
  <c r="N23" i="39"/>
  <c r="M23" i="39"/>
  <c r="L23" i="39"/>
  <c r="K23" i="39"/>
  <c r="S22" i="39"/>
  <c r="R22" i="39"/>
  <c r="Q22" i="39"/>
  <c r="O22" i="39"/>
  <c r="N22" i="39"/>
  <c r="M22" i="39"/>
  <c r="L22" i="39"/>
  <c r="K22" i="39"/>
  <c r="T22" i="39" s="1"/>
  <c r="S21" i="39"/>
  <c r="R21" i="39"/>
  <c r="Q21" i="39"/>
  <c r="P21" i="39"/>
  <c r="N21" i="39"/>
  <c r="M21" i="39"/>
  <c r="L21" i="39"/>
  <c r="K21" i="39"/>
  <c r="S20" i="39"/>
  <c r="R20" i="39"/>
  <c r="Q20" i="39"/>
  <c r="P20" i="39"/>
  <c r="N20" i="39"/>
  <c r="M20" i="39"/>
  <c r="L20" i="39"/>
  <c r="K20" i="39"/>
  <c r="S19" i="39"/>
  <c r="R19" i="39"/>
  <c r="Q19" i="39"/>
  <c r="P19" i="39"/>
  <c r="N19" i="39"/>
  <c r="M19" i="39"/>
  <c r="L19" i="39"/>
  <c r="K19" i="39"/>
  <c r="T19" i="39" s="1"/>
  <c r="S18" i="39"/>
  <c r="R18" i="39"/>
  <c r="Q18" i="39"/>
  <c r="P18" i="39"/>
  <c r="O18" i="39"/>
  <c r="M18" i="39"/>
  <c r="L18" i="39"/>
  <c r="K18" i="39"/>
  <c r="S17" i="39"/>
  <c r="R17" i="39"/>
  <c r="Q17" i="39"/>
  <c r="P17" i="39"/>
  <c r="O17" i="39"/>
  <c r="M17" i="39"/>
  <c r="L17" i="39"/>
  <c r="K17" i="39"/>
  <c r="S16" i="39"/>
  <c r="R16" i="39"/>
  <c r="Q16" i="39"/>
  <c r="P16" i="39"/>
  <c r="O16" i="39"/>
  <c r="M16" i="39"/>
  <c r="L16" i="39"/>
  <c r="K16" i="39"/>
  <c r="T16" i="39" s="1"/>
  <c r="S15" i="39"/>
  <c r="R15" i="39"/>
  <c r="Q15" i="39"/>
  <c r="P15" i="39"/>
  <c r="O15" i="39"/>
  <c r="N15" i="39"/>
  <c r="L15" i="39"/>
  <c r="K15" i="39"/>
  <c r="S14" i="39"/>
  <c r="R14" i="39"/>
  <c r="Q14" i="39"/>
  <c r="P14" i="39"/>
  <c r="O14" i="39"/>
  <c r="N14" i="39"/>
  <c r="L14" i="39"/>
  <c r="K14" i="39"/>
  <c r="S13" i="39"/>
  <c r="R13" i="39"/>
  <c r="Q13" i="39"/>
  <c r="P13" i="39"/>
  <c r="O13" i="39"/>
  <c r="N13" i="39"/>
  <c r="L13" i="39"/>
  <c r="K13" i="39"/>
  <c r="T13" i="39" s="1"/>
  <c r="S12" i="39"/>
  <c r="R12" i="39"/>
  <c r="Q12" i="39"/>
  <c r="P12" i="39"/>
  <c r="O12" i="39"/>
  <c r="N12" i="39"/>
  <c r="M12" i="39"/>
  <c r="K12" i="39"/>
  <c r="S11" i="39"/>
  <c r="R11" i="39"/>
  <c r="Q11" i="39"/>
  <c r="P11" i="39"/>
  <c r="O11" i="39"/>
  <c r="N11" i="39"/>
  <c r="M11" i="39"/>
  <c r="K11" i="39"/>
  <c r="S10" i="39"/>
  <c r="R10" i="39"/>
  <c r="Q10" i="39"/>
  <c r="P10" i="39"/>
  <c r="O10" i="39"/>
  <c r="N10" i="39"/>
  <c r="M10" i="39"/>
  <c r="K10" i="39"/>
  <c r="T10" i="39" s="1"/>
  <c r="S9" i="39"/>
  <c r="R9" i="39"/>
  <c r="Q9" i="39"/>
  <c r="P9" i="39"/>
  <c r="O9" i="39"/>
  <c r="N9" i="39"/>
  <c r="M9" i="39"/>
  <c r="L9" i="39"/>
  <c r="S8" i="39"/>
  <c r="R8" i="39"/>
  <c r="Q8" i="39"/>
  <c r="P8" i="39"/>
  <c r="O8" i="39"/>
  <c r="N8" i="39"/>
  <c r="M8" i="39"/>
  <c r="L8" i="39"/>
  <c r="S7" i="39"/>
  <c r="R7" i="39"/>
  <c r="Q7" i="39"/>
  <c r="P7" i="39"/>
  <c r="O7" i="39"/>
  <c r="N7" i="39"/>
  <c r="M7" i="39"/>
  <c r="L7" i="39"/>
  <c r="T7" i="39" s="1"/>
  <c r="C5" i="39"/>
  <c r="L1" i="39"/>
  <c r="S71" i="38"/>
  <c r="L71" i="38"/>
  <c r="K71" i="38"/>
  <c r="J71" i="38"/>
  <c r="S70" i="38"/>
  <c r="L70" i="38"/>
  <c r="K70" i="38"/>
  <c r="J70" i="38"/>
  <c r="S69" i="38"/>
  <c r="L69" i="38"/>
  <c r="K69" i="38"/>
  <c r="J69" i="38"/>
  <c r="S68" i="38"/>
  <c r="L68" i="38"/>
  <c r="K68" i="38"/>
  <c r="J68" i="38"/>
  <c r="S67" i="38"/>
  <c r="L67" i="38"/>
  <c r="K67" i="38"/>
  <c r="J67" i="38"/>
  <c r="S66" i="38"/>
  <c r="L66" i="38"/>
  <c r="K66" i="38"/>
  <c r="J66" i="38"/>
  <c r="S65" i="38"/>
  <c r="L65" i="38"/>
  <c r="K65" i="38"/>
  <c r="J65" i="38"/>
  <c r="S64" i="38"/>
  <c r="L64" i="38"/>
  <c r="K64" i="38"/>
  <c r="J64" i="38"/>
  <c r="S63" i="38"/>
  <c r="L63" i="38"/>
  <c r="K63" i="38"/>
  <c r="J63" i="38"/>
  <c r="S62" i="38"/>
  <c r="L62" i="38"/>
  <c r="K62" i="38"/>
  <c r="J62" i="38"/>
  <c r="S61" i="38"/>
  <c r="L61" i="38"/>
  <c r="K61" i="38"/>
  <c r="J61" i="38"/>
  <c r="S60" i="38"/>
  <c r="L60" i="38"/>
  <c r="K60" i="38"/>
  <c r="J60" i="38"/>
  <c r="S59" i="38"/>
  <c r="L59" i="38"/>
  <c r="K59" i="38"/>
  <c r="J59" i="38"/>
  <c r="S58" i="38"/>
  <c r="L58" i="38"/>
  <c r="K58" i="38"/>
  <c r="J58" i="38"/>
  <c r="S57" i="38"/>
  <c r="L57" i="38"/>
  <c r="K57" i="38"/>
  <c r="J57" i="38"/>
  <c r="S56" i="38"/>
  <c r="L56" i="38"/>
  <c r="K56" i="38"/>
  <c r="J56" i="38"/>
  <c r="S55" i="38"/>
  <c r="L55" i="38"/>
  <c r="K55" i="38"/>
  <c r="J55" i="38"/>
  <c r="S54" i="38"/>
  <c r="L54" i="38"/>
  <c r="K54" i="38"/>
  <c r="J54" i="38"/>
  <c r="S53" i="38"/>
  <c r="L53" i="38"/>
  <c r="K53" i="38"/>
  <c r="J53" i="38"/>
  <c r="S52" i="38"/>
  <c r="L52" i="38"/>
  <c r="K52" i="38"/>
  <c r="J52" i="38"/>
  <c r="S51" i="38"/>
  <c r="L51" i="38"/>
  <c r="K51" i="38"/>
  <c r="J51" i="38"/>
  <c r="S50" i="38"/>
  <c r="L50" i="38"/>
  <c r="K50" i="38"/>
  <c r="J50" i="38"/>
  <c r="S49" i="38"/>
  <c r="L49" i="38"/>
  <c r="K49" i="38"/>
  <c r="J49" i="38"/>
  <c r="S48" i="38"/>
  <c r="L48" i="38"/>
  <c r="K48" i="38"/>
  <c r="J48" i="38"/>
  <c r="S47" i="38"/>
  <c r="L47" i="38"/>
  <c r="K47" i="38"/>
  <c r="J47" i="38"/>
  <c r="S46" i="38"/>
  <c r="L46" i="38"/>
  <c r="K46" i="38"/>
  <c r="J46" i="38"/>
  <c r="S45" i="38"/>
  <c r="L45" i="38"/>
  <c r="K45" i="38"/>
  <c r="J45" i="38"/>
  <c r="S44" i="38"/>
  <c r="L44" i="38"/>
  <c r="K44" i="38"/>
  <c r="J44" i="38"/>
  <c r="S43" i="38"/>
  <c r="L43" i="38"/>
  <c r="K43" i="38"/>
  <c r="J43" i="38"/>
  <c r="S42" i="38"/>
  <c r="L42" i="38"/>
  <c r="K42" i="38"/>
  <c r="J42" i="38"/>
  <c r="S41" i="38"/>
  <c r="L41" i="38"/>
  <c r="K41" i="38"/>
  <c r="J41" i="38"/>
  <c r="S40" i="38"/>
  <c r="L40" i="38"/>
  <c r="K40" i="38"/>
  <c r="J40" i="38"/>
  <c r="S39" i="38"/>
  <c r="L39" i="38"/>
  <c r="K39" i="38"/>
  <c r="J39" i="38"/>
  <c r="S38" i="38"/>
  <c r="L38" i="38"/>
  <c r="K38" i="38"/>
  <c r="J38" i="38"/>
  <c r="S37" i="38"/>
  <c r="L37" i="38"/>
  <c r="K37" i="38"/>
  <c r="J37" i="38"/>
  <c r="S36" i="38"/>
  <c r="L36" i="38"/>
  <c r="E5" i="38" s="1"/>
  <c r="K36" i="38"/>
  <c r="J36" i="38"/>
  <c r="R33" i="38"/>
  <c r="Q33" i="38"/>
  <c r="P33" i="38"/>
  <c r="O33" i="38"/>
  <c r="N33" i="38"/>
  <c r="M33" i="38"/>
  <c r="L33" i="38"/>
  <c r="K33" i="38"/>
  <c r="R32" i="38"/>
  <c r="Q32" i="38"/>
  <c r="P32" i="38"/>
  <c r="O32" i="38"/>
  <c r="N32" i="38"/>
  <c r="M32" i="38"/>
  <c r="L32" i="38"/>
  <c r="K32" i="38"/>
  <c r="R31" i="38"/>
  <c r="Q31" i="38"/>
  <c r="P31" i="38"/>
  <c r="O31" i="38"/>
  <c r="N31" i="38"/>
  <c r="M31" i="38"/>
  <c r="L31" i="38"/>
  <c r="K31" i="38"/>
  <c r="T31" i="38" s="1"/>
  <c r="S30" i="38"/>
  <c r="Q30" i="38"/>
  <c r="P30" i="38"/>
  <c r="O30" i="38"/>
  <c r="N30" i="38"/>
  <c r="M30" i="38"/>
  <c r="L30" i="38"/>
  <c r="K30" i="38"/>
  <c r="S29" i="38"/>
  <c r="Q29" i="38"/>
  <c r="P29" i="38"/>
  <c r="O29" i="38"/>
  <c r="N29" i="38"/>
  <c r="M29" i="38"/>
  <c r="L29" i="38"/>
  <c r="K29" i="38"/>
  <c r="S28" i="38"/>
  <c r="Q28" i="38"/>
  <c r="P28" i="38"/>
  <c r="O28" i="38"/>
  <c r="N28" i="38"/>
  <c r="M28" i="38"/>
  <c r="L28" i="38"/>
  <c r="K28" i="38"/>
  <c r="T28" i="38" s="1"/>
  <c r="S27" i="38"/>
  <c r="R27" i="38"/>
  <c r="P27" i="38"/>
  <c r="O27" i="38"/>
  <c r="N27" i="38"/>
  <c r="M27" i="38"/>
  <c r="L27" i="38"/>
  <c r="K27" i="38"/>
  <c r="S26" i="38"/>
  <c r="R26" i="38"/>
  <c r="P26" i="38"/>
  <c r="O26" i="38"/>
  <c r="N26" i="38"/>
  <c r="M26" i="38"/>
  <c r="L26" i="38"/>
  <c r="K26" i="38"/>
  <c r="U25" i="38"/>
  <c r="S25" i="38"/>
  <c r="R25" i="38"/>
  <c r="P25" i="38"/>
  <c r="O25" i="38"/>
  <c r="N25" i="38"/>
  <c r="M25" i="38"/>
  <c r="L25" i="38"/>
  <c r="K25" i="38"/>
  <c r="T25" i="38" s="1"/>
  <c r="S24" i="38"/>
  <c r="R24" i="38"/>
  <c r="Q24" i="38"/>
  <c r="O24" i="38"/>
  <c r="N24" i="38"/>
  <c r="M24" i="38"/>
  <c r="L24" i="38"/>
  <c r="K24" i="38"/>
  <c r="S23" i="38"/>
  <c r="R23" i="38"/>
  <c r="Q23" i="38"/>
  <c r="O23" i="38"/>
  <c r="N23" i="38"/>
  <c r="M23" i="38"/>
  <c r="L23" i="38"/>
  <c r="K23" i="38"/>
  <c r="S22" i="38"/>
  <c r="R22" i="38"/>
  <c r="Q22" i="38"/>
  <c r="O22" i="38"/>
  <c r="N22" i="38"/>
  <c r="M22" i="38"/>
  <c r="L22" i="38"/>
  <c r="K22" i="38"/>
  <c r="T22" i="38" s="1"/>
  <c r="S21" i="38"/>
  <c r="R21" i="38"/>
  <c r="Q21" i="38"/>
  <c r="P21" i="38"/>
  <c r="N21" i="38"/>
  <c r="M21" i="38"/>
  <c r="L21" i="38"/>
  <c r="K21" i="38"/>
  <c r="S20" i="38"/>
  <c r="R20" i="38"/>
  <c r="Q20" i="38"/>
  <c r="P20" i="38"/>
  <c r="N20" i="38"/>
  <c r="M20" i="38"/>
  <c r="L20" i="38"/>
  <c r="K20" i="38"/>
  <c r="S19" i="38"/>
  <c r="R19" i="38"/>
  <c r="Q19" i="38"/>
  <c r="P19" i="38"/>
  <c r="N19" i="38"/>
  <c r="M19" i="38"/>
  <c r="L19" i="38"/>
  <c r="K19" i="38"/>
  <c r="T19" i="38" s="1"/>
  <c r="S18" i="38"/>
  <c r="R18" i="38"/>
  <c r="Q18" i="38"/>
  <c r="P18" i="38"/>
  <c r="O18" i="38"/>
  <c r="M18" i="38"/>
  <c r="L18" i="38"/>
  <c r="K18" i="38"/>
  <c r="S17" i="38"/>
  <c r="R17" i="38"/>
  <c r="Q17" i="38"/>
  <c r="P17" i="38"/>
  <c r="O17" i="38"/>
  <c r="M17" i="38"/>
  <c r="L17" i="38"/>
  <c r="K17" i="38"/>
  <c r="U16" i="38"/>
  <c r="S16" i="38"/>
  <c r="R16" i="38"/>
  <c r="Q16" i="38"/>
  <c r="P16" i="38"/>
  <c r="O16" i="38"/>
  <c r="M16" i="38"/>
  <c r="L16" i="38"/>
  <c r="K16" i="38"/>
  <c r="T16" i="38" s="1"/>
  <c r="S15" i="38"/>
  <c r="R15" i="38"/>
  <c r="Q15" i="38"/>
  <c r="P15" i="38"/>
  <c r="O15" i="38"/>
  <c r="N15" i="38"/>
  <c r="L15" i="38"/>
  <c r="K15" i="38"/>
  <c r="S14" i="38"/>
  <c r="R14" i="38"/>
  <c r="Q14" i="38"/>
  <c r="P14" i="38"/>
  <c r="O14" i="38"/>
  <c r="N14" i="38"/>
  <c r="L14" i="38"/>
  <c r="K14" i="38"/>
  <c r="S13" i="38"/>
  <c r="R13" i="38"/>
  <c r="Q13" i="38"/>
  <c r="P13" i="38"/>
  <c r="O13" i="38"/>
  <c r="N13" i="38"/>
  <c r="L13" i="38"/>
  <c r="K13" i="38"/>
  <c r="T13" i="38" s="1"/>
  <c r="S12" i="38"/>
  <c r="R12" i="38"/>
  <c r="Q12" i="38"/>
  <c r="P12" i="38"/>
  <c r="O12" i="38"/>
  <c r="N12" i="38"/>
  <c r="M12" i="38"/>
  <c r="K12" i="38"/>
  <c r="S11" i="38"/>
  <c r="R11" i="38"/>
  <c r="Q11" i="38"/>
  <c r="P11" i="38"/>
  <c r="O11" i="38"/>
  <c r="N11" i="38"/>
  <c r="M11" i="38"/>
  <c r="K11" i="38"/>
  <c r="S10" i="38"/>
  <c r="R10" i="38"/>
  <c r="Q10" i="38"/>
  <c r="P10" i="38"/>
  <c r="O10" i="38"/>
  <c r="N10" i="38"/>
  <c r="M10" i="38"/>
  <c r="K10" i="38"/>
  <c r="T10" i="38" s="1"/>
  <c r="S9" i="38"/>
  <c r="R9" i="38"/>
  <c r="Q9" i="38"/>
  <c r="P9" i="38"/>
  <c r="O9" i="38"/>
  <c r="N9" i="38"/>
  <c r="M9" i="38"/>
  <c r="L9" i="38"/>
  <c r="S8" i="38"/>
  <c r="R8" i="38"/>
  <c r="Q8" i="38"/>
  <c r="P8" i="38"/>
  <c r="O8" i="38"/>
  <c r="N8" i="38"/>
  <c r="M8" i="38"/>
  <c r="L8" i="38"/>
  <c r="U7" i="38"/>
  <c r="S7" i="38"/>
  <c r="R7" i="38"/>
  <c r="Q7" i="38"/>
  <c r="P7" i="38"/>
  <c r="O7" i="38"/>
  <c r="N7" i="38"/>
  <c r="M7" i="38"/>
  <c r="L7" i="38"/>
  <c r="T7" i="38" s="1"/>
  <c r="C5" i="38"/>
  <c r="L1" i="38"/>
  <c r="S71" i="37"/>
  <c r="L71" i="37"/>
  <c r="K71" i="37"/>
  <c r="J71" i="37"/>
  <c r="S70" i="37"/>
  <c r="L70" i="37"/>
  <c r="K70" i="37"/>
  <c r="J70" i="37"/>
  <c r="S69" i="37"/>
  <c r="L69" i="37"/>
  <c r="K69" i="37"/>
  <c r="J69" i="37"/>
  <c r="S68" i="37"/>
  <c r="L68" i="37"/>
  <c r="K68" i="37"/>
  <c r="J68" i="37"/>
  <c r="S67" i="37"/>
  <c r="L67" i="37"/>
  <c r="K67" i="37"/>
  <c r="J67" i="37"/>
  <c r="S66" i="37"/>
  <c r="L66" i="37"/>
  <c r="K66" i="37"/>
  <c r="J66" i="37"/>
  <c r="S65" i="37"/>
  <c r="L65" i="37"/>
  <c r="K65" i="37"/>
  <c r="J65" i="37"/>
  <c r="S64" i="37"/>
  <c r="L64" i="37"/>
  <c r="K64" i="37"/>
  <c r="J64" i="37"/>
  <c r="S63" i="37"/>
  <c r="L63" i="37"/>
  <c r="K63" i="37"/>
  <c r="J63" i="37"/>
  <c r="S62" i="37"/>
  <c r="L62" i="37"/>
  <c r="K62" i="37"/>
  <c r="J62" i="37"/>
  <c r="S61" i="37"/>
  <c r="L61" i="37"/>
  <c r="K61" i="37"/>
  <c r="J61" i="37"/>
  <c r="S60" i="37"/>
  <c r="L60" i="37"/>
  <c r="K60" i="37"/>
  <c r="J60" i="37"/>
  <c r="S59" i="37"/>
  <c r="L59" i="37"/>
  <c r="K59" i="37"/>
  <c r="J59" i="37"/>
  <c r="S58" i="37"/>
  <c r="L58" i="37"/>
  <c r="K58" i="37"/>
  <c r="J58" i="37"/>
  <c r="S57" i="37"/>
  <c r="L57" i="37"/>
  <c r="K57" i="37"/>
  <c r="J57" i="37"/>
  <c r="S56" i="37"/>
  <c r="L56" i="37"/>
  <c r="K56" i="37"/>
  <c r="J56" i="37"/>
  <c r="S55" i="37"/>
  <c r="L55" i="37"/>
  <c r="K55" i="37"/>
  <c r="J55" i="37"/>
  <c r="S54" i="37"/>
  <c r="L54" i="37"/>
  <c r="K54" i="37"/>
  <c r="J54" i="37"/>
  <c r="S53" i="37"/>
  <c r="L53" i="37"/>
  <c r="K53" i="37"/>
  <c r="J53" i="37"/>
  <c r="S52" i="37"/>
  <c r="L52" i="37"/>
  <c r="K52" i="37"/>
  <c r="J52" i="37"/>
  <c r="S51" i="37"/>
  <c r="L51" i="37"/>
  <c r="K51" i="37"/>
  <c r="J51" i="37"/>
  <c r="S50" i="37"/>
  <c r="L50" i="37"/>
  <c r="K50" i="37"/>
  <c r="J50" i="37"/>
  <c r="S49" i="37"/>
  <c r="L49" i="37"/>
  <c r="K49" i="37"/>
  <c r="J49" i="37"/>
  <c r="S48" i="37"/>
  <c r="L48" i="37"/>
  <c r="K48" i="37"/>
  <c r="J48" i="37"/>
  <c r="S47" i="37"/>
  <c r="L47" i="37"/>
  <c r="K47" i="37"/>
  <c r="J47" i="37"/>
  <c r="S46" i="37"/>
  <c r="L46" i="37"/>
  <c r="K46" i="37"/>
  <c r="J46" i="37"/>
  <c r="S45" i="37"/>
  <c r="L45" i="37"/>
  <c r="K45" i="37"/>
  <c r="J45" i="37"/>
  <c r="S44" i="37"/>
  <c r="L44" i="37"/>
  <c r="K44" i="37"/>
  <c r="J44" i="37"/>
  <c r="S43" i="37"/>
  <c r="L43" i="37"/>
  <c r="K43" i="37"/>
  <c r="J43" i="37"/>
  <c r="S42" i="37"/>
  <c r="L42" i="37"/>
  <c r="K42" i="37"/>
  <c r="J42" i="37"/>
  <c r="S41" i="37"/>
  <c r="L41" i="37"/>
  <c r="K41" i="37"/>
  <c r="J41" i="37"/>
  <c r="S40" i="37"/>
  <c r="L40" i="37"/>
  <c r="K40" i="37"/>
  <c r="J40" i="37"/>
  <c r="S39" i="37"/>
  <c r="L39" i="37"/>
  <c r="K39" i="37"/>
  <c r="J39" i="37"/>
  <c r="S38" i="37"/>
  <c r="L38" i="37"/>
  <c r="K38" i="37"/>
  <c r="J38" i="37"/>
  <c r="S37" i="37"/>
  <c r="L37" i="37"/>
  <c r="K37" i="37"/>
  <c r="J37" i="37"/>
  <c r="S36" i="37"/>
  <c r="L36" i="37"/>
  <c r="K36" i="37"/>
  <c r="J36" i="37"/>
  <c r="R33" i="37"/>
  <c r="Q33" i="37"/>
  <c r="P33" i="37"/>
  <c r="O33" i="37"/>
  <c r="N33" i="37"/>
  <c r="M33" i="37"/>
  <c r="L33" i="37"/>
  <c r="K33" i="37"/>
  <c r="R32" i="37"/>
  <c r="Q32" i="37"/>
  <c r="P32" i="37"/>
  <c r="O32" i="37"/>
  <c r="N32" i="37"/>
  <c r="M32" i="37"/>
  <c r="L32" i="37"/>
  <c r="K32" i="37"/>
  <c r="R31" i="37"/>
  <c r="Q31" i="37"/>
  <c r="P31" i="37"/>
  <c r="O31" i="37"/>
  <c r="N31" i="37"/>
  <c r="M31" i="37"/>
  <c r="L31" i="37"/>
  <c r="K31" i="37"/>
  <c r="T31" i="37" s="1"/>
  <c r="S30" i="37"/>
  <c r="Q30" i="37"/>
  <c r="P30" i="37"/>
  <c r="O30" i="37"/>
  <c r="N30" i="37"/>
  <c r="M30" i="37"/>
  <c r="L30" i="37"/>
  <c r="K30" i="37"/>
  <c r="S29" i="37"/>
  <c r="Q29" i="37"/>
  <c r="P29" i="37"/>
  <c r="O29" i="37"/>
  <c r="N29" i="37"/>
  <c r="M29" i="37"/>
  <c r="L29" i="37"/>
  <c r="K29" i="37"/>
  <c r="S28" i="37"/>
  <c r="Q28" i="37"/>
  <c r="P28" i="37"/>
  <c r="O28" i="37"/>
  <c r="N28" i="37"/>
  <c r="M28" i="37"/>
  <c r="L28" i="37"/>
  <c r="K28" i="37"/>
  <c r="T28" i="37" s="1"/>
  <c r="S27" i="37"/>
  <c r="R27" i="37"/>
  <c r="P27" i="37"/>
  <c r="O27" i="37"/>
  <c r="N27" i="37"/>
  <c r="M27" i="37"/>
  <c r="L27" i="37"/>
  <c r="K27" i="37"/>
  <c r="S26" i="37"/>
  <c r="R26" i="37"/>
  <c r="P26" i="37"/>
  <c r="O26" i="37"/>
  <c r="N26" i="37"/>
  <c r="M26" i="37"/>
  <c r="L26" i="37"/>
  <c r="K26" i="37"/>
  <c r="S25" i="37"/>
  <c r="R25" i="37"/>
  <c r="P25" i="37"/>
  <c r="O25" i="37"/>
  <c r="N25" i="37"/>
  <c r="M25" i="37"/>
  <c r="L25" i="37"/>
  <c r="K25" i="37"/>
  <c r="T25" i="37" s="1"/>
  <c r="S24" i="37"/>
  <c r="R24" i="37"/>
  <c r="Q24" i="37"/>
  <c r="O24" i="37"/>
  <c r="N24" i="37"/>
  <c r="M24" i="37"/>
  <c r="L24" i="37"/>
  <c r="K24" i="37"/>
  <c r="S23" i="37"/>
  <c r="R23" i="37"/>
  <c r="Q23" i="37"/>
  <c r="O23" i="37"/>
  <c r="N23" i="37"/>
  <c r="M23" i="37"/>
  <c r="L23" i="37"/>
  <c r="K23" i="37"/>
  <c r="S22" i="37"/>
  <c r="R22" i="37"/>
  <c r="Q22" i="37"/>
  <c r="O22" i="37"/>
  <c r="N22" i="37"/>
  <c r="M22" i="37"/>
  <c r="L22" i="37"/>
  <c r="K22" i="37"/>
  <c r="T22" i="37" s="1"/>
  <c r="S21" i="37"/>
  <c r="R21" i="37"/>
  <c r="Q21" i="37"/>
  <c r="P21" i="37"/>
  <c r="N21" i="37"/>
  <c r="M21" i="37"/>
  <c r="L21" i="37"/>
  <c r="K21" i="37"/>
  <c r="S20" i="37"/>
  <c r="R20" i="37"/>
  <c r="Q20" i="37"/>
  <c r="P20" i="37"/>
  <c r="N20" i="37"/>
  <c r="M20" i="37"/>
  <c r="L20" i="37"/>
  <c r="K20" i="37"/>
  <c r="S19" i="37"/>
  <c r="R19" i="37"/>
  <c r="Q19" i="37"/>
  <c r="P19" i="37"/>
  <c r="N19" i="37"/>
  <c r="M19" i="37"/>
  <c r="L19" i="37"/>
  <c r="K19" i="37"/>
  <c r="T19" i="37" s="1"/>
  <c r="S18" i="37"/>
  <c r="R18" i="37"/>
  <c r="Q18" i="37"/>
  <c r="P18" i="37"/>
  <c r="O18" i="37"/>
  <c r="M18" i="37"/>
  <c r="L18" i="37"/>
  <c r="K18" i="37"/>
  <c r="S17" i="37"/>
  <c r="R17" i="37"/>
  <c r="Q17" i="37"/>
  <c r="P17" i="37"/>
  <c r="O17" i="37"/>
  <c r="M17" i="37"/>
  <c r="L17" i="37"/>
  <c r="K17" i="37"/>
  <c r="S16" i="37"/>
  <c r="R16" i="37"/>
  <c r="Q16" i="37"/>
  <c r="P16" i="37"/>
  <c r="O16" i="37"/>
  <c r="M16" i="37"/>
  <c r="L16" i="37"/>
  <c r="K16" i="37"/>
  <c r="T16" i="37" s="1"/>
  <c r="S15" i="37"/>
  <c r="R15" i="37"/>
  <c r="Q15" i="37"/>
  <c r="P15" i="37"/>
  <c r="O15" i="37"/>
  <c r="N15" i="37"/>
  <c r="L15" i="37"/>
  <c r="K15" i="37"/>
  <c r="S14" i="37"/>
  <c r="R14" i="37"/>
  <c r="Q14" i="37"/>
  <c r="P14" i="37"/>
  <c r="O14" i="37"/>
  <c r="N14" i="37"/>
  <c r="L14" i="37"/>
  <c r="K14" i="37"/>
  <c r="S13" i="37"/>
  <c r="R13" i="37"/>
  <c r="Q13" i="37"/>
  <c r="P13" i="37"/>
  <c r="O13" i="37"/>
  <c r="N13" i="37"/>
  <c r="L13" i="37"/>
  <c r="K13" i="37"/>
  <c r="T13" i="37" s="1"/>
  <c r="S12" i="37"/>
  <c r="R12" i="37"/>
  <c r="Q12" i="37"/>
  <c r="P12" i="37"/>
  <c r="O12" i="37"/>
  <c r="N12" i="37"/>
  <c r="M12" i="37"/>
  <c r="K12" i="37"/>
  <c r="S11" i="37"/>
  <c r="R11" i="37"/>
  <c r="Q11" i="37"/>
  <c r="P11" i="37"/>
  <c r="O11" i="37"/>
  <c r="N11" i="37"/>
  <c r="M11" i="37"/>
  <c r="K11" i="37"/>
  <c r="S10" i="37"/>
  <c r="R10" i="37"/>
  <c r="Q10" i="37"/>
  <c r="P10" i="37"/>
  <c r="O10" i="37"/>
  <c r="N10" i="37"/>
  <c r="M10" i="37"/>
  <c r="K10" i="37"/>
  <c r="T10" i="37" s="1"/>
  <c r="S9" i="37"/>
  <c r="R9" i="37"/>
  <c r="Q9" i="37"/>
  <c r="P9" i="37"/>
  <c r="O9" i="37"/>
  <c r="N9" i="37"/>
  <c r="M9" i="37"/>
  <c r="L9" i="37"/>
  <c r="S8" i="37"/>
  <c r="R8" i="37"/>
  <c r="Q8" i="37"/>
  <c r="P8" i="37"/>
  <c r="O8" i="37"/>
  <c r="N8" i="37"/>
  <c r="M8" i="37"/>
  <c r="L8" i="37"/>
  <c r="S7" i="37"/>
  <c r="R7" i="37"/>
  <c r="Q7" i="37"/>
  <c r="P7" i="37"/>
  <c r="O7" i="37"/>
  <c r="N7" i="37"/>
  <c r="M7" i="37"/>
  <c r="L7" i="37"/>
  <c r="T7" i="37" s="1"/>
  <c r="E5" i="37"/>
  <c r="C5" i="37"/>
  <c r="L1" i="37"/>
  <c r="S71" i="36"/>
  <c r="L71" i="36"/>
  <c r="K71" i="36"/>
  <c r="J71" i="36"/>
  <c r="S70" i="36"/>
  <c r="L70" i="36"/>
  <c r="K70" i="36"/>
  <c r="J70" i="36"/>
  <c r="S69" i="36"/>
  <c r="L69" i="36"/>
  <c r="K69" i="36"/>
  <c r="J69" i="36"/>
  <c r="S68" i="36"/>
  <c r="L68" i="36"/>
  <c r="K68" i="36"/>
  <c r="J68" i="36"/>
  <c r="S67" i="36"/>
  <c r="L67" i="36"/>
  <c r="K67" i="36"/>
  <c r="J67" i="36"/>
  <c r="S66" i="36"/>
  <c r="L66" i="36"/>
  <c r="K66" i="36"/>
  <c r="J66" i="36"/>
  <c r="S65" i="36"/>
  <c r="L65" i="36"/>
  <c r="K65" i="36"/>
  <c r="J65" i="36"/>
  <c r="S64" i="36"/>
  <c r="L64" i="36"/>
  <c r="K64" i="36"/>
  <c r="J64" i="36"/>
  <c r="S63" i="36"/>
  <c r="L63" i="36"/>
  <c r="K63" i="36"/>
  <c r="J63" i="36"/>
  <c r="S62" i="36"/>
  <c r="L62" i="36"/>
  <c r="K62" i="36"/>
  <c r="J62" i="36"/>
  <c r="S61" i="36"/>
  <c r="L61" i="36"/>
  <c r="K61" i="36"/>
  <c r="J61" i="36"/>
  <c r="S60" i="36"/>
  <c r="L60" i="36"/>
  <c r="K60" i="36"/>
  <c r="J60" i="36"/>
  <c r="S59" i="36"/>
  <c r="L59" i="36"/>
  <c r="K59" i="36"/>
  <c r="J59" i="36"/>
  <c r="S58" i="36"/>
  <c r="L58" i="36"/>
  <c r="K58" i="36"/>
  <c r="J58" i="36"/>
  <c r="S57" i="36"/>
  <c r="L57" i="36"/>
  <c r="K57" i="36"/>
  <c r="J57" i="36"/>
  <c r="S56" i="36"/>
  <c r="L56" i="36"/>
  <c r="K56" i="36"/>
  <c r="J56" i="36"/>
  <c r="S55" i="36"/>
  <c r="L55" i="36"/>
  <c r="K55" i="36"/>
  <c r="J55" i="36"/>
  <c r="S54" i="36"/>
  <c r="L54" i="36"/>
  <c r="K54" i="36"/>
  <c r="J54" i="36"/>
  <c r="S53" i="36"/>
  <c r="L53" i="36"/>
  <c r="K53" i="36"/>
  <c r="J53" i="36"/>
  <c r="S52" i="36"/>
  <c r="L52" i="36"/>
  <c r="K52" i="36"/>
  <c r="J52" i="36"/>
  <c r="S51" i="36"/>
  <c r="L51" i="36"/>
  <c r="K51" i="36"/>
  <c r="J51" i="36"/>
  <c r="S50" i="36"/>
  <c r="L50" i="36"/>
  <c r="K50" i="36"/>
  <c r="J50" i="36"/>
  <c r="S49" i="36"/>
  <c r="L49" i="36"/>
  <c r="K49" i="36"/>
  <c r="J49" i="36"/>
  <c r="S48" i="36"/>
  <c r="L48" i="36"/>
  <c r="K48" i="36"/>
  <c r="J48" i="36"/>
  <c r="S47" i="36"/>
  <c r="L47" i="36"/>
  <c r="K47" i="36"/>
  <c r="J47" i="36"/>
  <c r="S46" i="36"/>
  <c r="L46" i="36"/>
  <c r="K46" i="36"/>
  <c r="J46" i="36"/>
  <c r="S45" i="36"/>
  <c r="L45" i="36"/>
  <c r="K45" i="36"/>
  <c r="J45" i="36"/>
  <c r="S44" i="36"/>
  <c r="L44" i="36"/>
  <c r="K44" i="36"/>
  <c r="J44" i="36"/>
  <c r="S43" i="36"/>
  <c r="L43" i="36"/>
  <c r="K43" i="36"/>
  <c r="J43" i="36"/>
  <c r="S42" i="36"/>
  <c r="L42" i="36"/>
  <c r="K42" i="36"/>
  <c r="J42" i="36"/>
  <c r="S41" i="36"/>
  <c r="L41" i="36"/>
  <c r="K41" i="36"/>
  <c r="J41" i="36"/>
  <c r="S40" i="36"/>
  <c r="L40" i="36"/>
  <c r="K40" i="36"/>
  <c r="J40" i="36"/>
  <c r="S39" i="36"/>
  <c r="L39" i="36"/>
  <c r="K39" i="36"/>
  <c r="J39" i="36"/>
  <c r="S38" i="36"/>
  <c r="L38" i="36"/>
  <c r="K38" i="36"/>
  <c r="J38" i="36"/>
  <c r="S37" i="36"/>
  <c r="L37" i="36"/>
  <c r="K37" i="36"/>
  <c r="J37" i="36"/>
  <c r="S36" i="36"/>
  <c r="L36" i="36"/>
  <c r="E5" i="36" s="1"/>
  <c r="K36" i="36"/>
  <c r="J36" i="36"/>
  <c r="R33" i="36"/>
  <c r="Q33" i="36"/>
  <c r="P33" i="36"/>
  <c r="O33" i="36"/>
  <c r="N33" i="36"/>
  <c r="M33" i="36"/>
  <c r="L33" i="36"/>
  <c r="K33" i="36"/>
  <c r="R32" i="36"/>
  <c r="Q32" i="36"/>
  <c r="P32" i="36"/>
  <c r="O32" i="36"/>
  <c r="N32" i="36"/>
  <c r="M32" i="36"/>
  <c r="L32" i="36"/>
  <c r="K32" i="36"/>
  <c r="R31" i="36"/>
  <c r="Q31" i="36"/>
  <c r="P31" i="36"/>
  <c r="O31" i="36"/>
  <c r="N31" i="36"/>
  <c r="M31" i="36"/>
  <c r="L31" i="36"/>
  <c r="K31" i="36"/>
  <c r="T31" i="36" s="1"/>
  <c r="S30" i="36"/>
  <c r="Q30" i="36"/>
  <c r="P30" i="36"/>
  <c r="O30" i="36"/>
  <c r="N30" i="36"/>
  <c r="M30" i="36"/>
  <c r="L30" i="36"/>
  <c r="K30" i="36"/>
  <c r="S29" i="36"/>
  <c r="Q29" i="36"/>
  <c r="P29" i="36"/>
  <c r="O29" i="36"/>
  <c r="N29" i="36"/>
  <c r="M29" i="36"/>
  <c r="L29" i="36"/>
  <c r="K29" i="36"/>
  <c r="S28" i="36"/>
  <c r="Q28" i="36"/>
  <c r="P28" i="36"/>
  <c r="O28" i="36"/>
  <c r="N28" i="36"/>
  <c r="M28" i="36"/>
  <c r="L28" i="36"/>
  <c r="K28" i="36"/>
  <c r="T28" i="36" s="1"/>
  <c r="S27" i="36"/>
  <c r="R27" i="36"/>
  <c r="P27" i="36"/>
  <c r="O27" i="36"/>
  <c r="N27" i="36"/>
  <c r="M27" i="36"/>
  <c r="L27" i="36"/>
  <c r="K27" i="36"/>
  <c r="S26" i="36"/>
  <c r="R26" i="36"/>
  <c r="P26" i="36"/>
  <c r="O26" i="36"/>
  <c r="N26" i="36"/>
  <c r="M26" i="36"/>
  <c r="L26" i="36"/>
  <c r="K26" i="36"/>
  <c r="S25" i="36"/>
  <c r="R25" i="36"/>
  <c r="P25" i="36"/>
  <c r="O25" i="36"/>
  <c r="N25" i="36"/>
  <c r="M25" i="36"/>
  <c r="L25" i="36"/>
  <c r="K25" i="36"/>
  <c r="T25" i="36" s="1"/>
  <c r="S24" i="36"/>
  <c r="R24" i="36"/>
  <c r="Q24" i="36"/>
  <c r="O24" i="36"/>
  <c r="N24" i="36"/>
  <c r="M24" i="36"/>
  <c r="L24" i="36"/>
  <c r="K24" i="36"/>
  <c r="S23" i="36"/>
  <c r="R23" i="36"/>
  <c r="Q23" i="36"/>
  <c r="O23" i="36"/>
  <c r="N23" i="36"/>
  <c r="M23" i="36"/>
  <c r="L23" i="36"/>
  <c r="K23" i="36"/>
  <c r="S22" i="36"/>
  <c r="R22" i="36"/>
  <c r="Q22" i="36"/>
  <c r="O22" i="36"/>
  <c r="N22" i="36"/>
  <c r="M22" i="36"/>
  <c r="L22" i="36"/>
  <c r="K22" i="36"/>
  <c r="T22" i="36" s="1"/>
  <c r="S21" i="36"/>
  <c r="R21" i="36"/>
  <c r="Q21" i="36"/>
  <c r="P21" i="36"/>
  <c r="N21" i="36"/>
  <c r="M21" i="36"/>
  <c r="L21" i="36"/>
  <c r="K21" i="36"/>
  <c r="S20" i="36"/>
  <c r="R20" i="36"/>
  <c r="Q20" i="36"/>
  <c r="P20" i="36"/>
  <c r="N20" i="36"/>
  <c r="M20" i="36"/>
  <c r="L20" i="36"/>
  <c r="K20" i="36"/>
  <c r="S19" i="36"/>
  <c r="R19" i="36"/>
  <c r="Q19" i="36"/>
  <c r="P19" i="36"/>
  <c r="N19" i="36"/>
  <c r="M19" i="36"/>
  <c r="L19" i="36"/>
  <c r="K19" i="36"/>
  <c r="T19" i="36" s="1"/>
  <c r="S18" i="36"/>
  <c r="R18" i="36"/>
  <c r="Q18" i="36"/>
  <c r="P18" i="36"/>
  <c r="O18" i="36"/>
  <c r="M18" i="36"/>
  <c r="L18" i="36"/>
  <c r="K18" i="36"/>
  <c r="S17" i="36"/>
  <c r="R17" i="36"/>
  <c r="Q17" i="36"/>
  <c r="P17" i="36"/>
  <c r="O17" i="36"/>
  <c r="M17" i="36"/>
  <c r="L17" i="36"/>
  <c r="K17" i="36"/>
  <c r="S16" i="36"/>
  <c r="R16" i="36"/>
  <c r="Q16" i="36"/>
  <c r="P16" i="36"/>
  <c r="O16" i="36"/>
  <c r="M16" i="36"/>
  <c r="L16" i="36"/>
  <c r="K16" i="36"/>
  <c r="T16" i="36" s="1"/>
  <c r="S15" i="36"/>
  <c r="R15" i="36"/>
  <c r="Q15" i="36"/>
  <c r="P15" i="36"/>
  <c r="O15" i="36"/>
  <c r="N15" i="36"/>
  <c r="L15" i="36"/>
  <c r="K15" i="36"/>
  <c r="S14" i="36"/>
  <c r="R14" i="36"/>
  <c r="Q14" i="36"/>
  <c r="P14" i="36"/>
  <c r="O14" i="36"/>
  <c r="N14" i="36"/>
  <c r="L14" i="36"/>
  <c r="K14" i="36"/>
  <c r="S13" i="36"/>
  <c r="R13" i="36"/>
  <c r="Q13" i="36"/>
  <c r="P13" i="36"/>
  <c r="O13" i="36"/>
  <c r="N13" i="36"/>
  <c r="L13" i="36"/>
  <c r="K13" i="36"/>
  <c r="T13" i="36" s="1"/>
  <c r="S12" i="36"/>
  <c r="R12" i="36"/>
  <c r="Q12" i="36"/>
  <c r="P12" i="36"/>
  <c r="O12" i="36"/>
  <c r="N12" i="36"/>
  <c r="M12" i="36"/>
  <c r="K12" i="36"/>
  <c r="S11" i="36"/>
  <c r="R11" i="36"/>
  <c r="Q11" i="36"/>
  <c r="P11" i="36"/>
  <c r="O11" i="36"/>
  <c r="N11" i="36"/>
  <c r="M11" i="36"/>
  <c r="K11" i="36"/>
  <c r="S10" i="36"/>
  <c r="R10" i="36"/>
  <c r="Q10" i="36"/>
  <c r="P10" i="36"/>
  <c r="O10" i="36"/>
  <c r="N10" i="36"/>
  <c r="M10" i="36"/>
  <c r="K10" i="36"/>
  <c r="T10" i="36" s="1"/>
  <c r="S9" i="36"/>
  <c r="R9" i="36"/>
  <c r="Q9" i="36"/>
  <c r="P9" i="36"/>
  <c r="O9" i="36"/>
  <c r="N9" i="36"/>
  <c r="M9" i="36"/>
  <c r="L9" i="36"/>
  <c r="S8" i="36"/>
  <c r="R8" i="36"/>
  <c r="Q8" i="36"/>
  <c r="P8" i="36"/>
  <c r="O8" i="36"/>
  <c r="N8" i="36"/>
  <c r="M8" i="36"/>
  <c r="L8" i="36"/>
  <c r="S7" i="36"/>
  <c r="R7" i="36"/>
  <c r="Q7" i="36"/>
  <c r="P7" i="36"/>
  <c r="O7" i="36"/>
  <c r="N7" i="36"/>
  <c r="M7" i="36"/>
  <c r="L7" i="36"/>
  <c r="T7" i="36" s="1"/>
  <c r="C5" i="36"/>
  <c r="L1" i="36"/>
  <c r="S71" i="35"/>
  <c r="L71" i="35"/>
  <c r="K71" i="35"/>
  <c r="J71" i="35"/>
  <c r="S70" i="35"/>
  <c r="L70" i="35"/>
  <c r="K70" i="35"/>
  <c r="J70" i="35"/>
  <c r="S69" i="35"/>
  <c r="L69" i="35"/>
  <c r="K69" i="35"/>
  <c r="J69" i="35"/>
  <c r="S68" i="35"/>
  <c r="L68" i="35"/>
  <c r="K68" i="35"/>
  <c r="J68" i="35"/>
  <c r="S67" i="35"/>
  <c r="L67" i="35"/>
  <c r="K67" i="35"/>
  <c r="J67" i="35"/>
  <c r="S66" i="35"/>
  <c r="L66" i="35"/>
  <c r="K66" i="35"/>
  <c r="J66" i="35"/>
  <c r="S65" i="35"/>
  <c r="L65" i="35"/>
  <c r="K65" i="35"/>
  <c r="J65" i="35"/>
  <c r="S64" i="35"/>
  <c r="L64" i="35"/>
  <c r="K64" i="35"/>
  <c r="J64" i="35"/>
  <c r="S63" i="35"/>
  <c r="L63" i="35"/>
  <c r="K63" i="35"/>
  <c r="J63" i="35"/>
  <c r="S62" i="35"/>
  <c r="L62" i="35"/>
  <c r="K62" i="35"/>
  <c r="J62" i="35"/>
  <c r="S61" i="35"/>
  <c r="L61" i="35"/>
  <c r="K61" i="35"/>
  <c r="J61" i="35"/>
  <c r="S60" i="35"/>
  <c r="L60" i="35"/>
  <c r="K60" i="35"/>
  <c r="J60" i="35"/>
  <c r="S59" i="35"/>
  <c r="L59" i="35"/>
  <c r="K59" i="35"/>
  <c r="J59" i="35"/>
  <c r="S58" i="35"/>
  <c r="L58" i="35"/>
  <c r="K58" i="35"/>
  <c r="J58" i="35"/>
  <c r="S57" i="35"/>
  <c r="L57" i="35"/>
  <c r="K57" i="35"/>
  <c r="J57" i="35"/>
  <c r="S56" i="35"/>
  <c r="L56" i="35"/>
  <c r="K56" i="35"/>
  <c r="J56" i="35"/>
  <c r="S55" i="35"/>
  <c r="L55" i="35"/>
  <c r="K55" i="35"/>
  <c r="J55" i="35"/>
  <c r="S54" i="35"/>
  <c r="L54" i="35"/>
  <c r="K54" i="35"/>
  <c r="J54" i="35"/>
  <c r="S53" i="35"/>
  <c r="L53" i="35"/>
  <c r="K53" i="35"/>
  <c r="J53" i="35"/>
  <c r="S52" i="35"/>
  <c r="L52" i="35"/>
  <c r="K52" i="35"/>
  <c r="J52" i="35"/>
  <c r="S51" i="35"/>
  <c r="L51" i="35"/>
  <c r="K51" i="35"/>
  <c r="J51" i="35"/>
  <c r="S50" i="35"/>
  <c r="L50" i="35"/>
  <c r="K50" i="35"/>
  <c r="J50" i="35"/>
  <c r="S49" i="35"/>
  <c r="L49" i="35"/>
  <c r="K49" i="35"/>
  <c r="J49" i="35"/>
  <c r="S48" i="35"/>
  <c r="L48" i="35"/>
  <c r="K48" i="35"/>
  <c r="J48" i="35"/>
  <c r="S47" i="35"/>
  <c r="L47" i="35"/>
  <c r="K47" i="35"/>
  <c r="J47" i="35"/>
  <c r="S46" i="35"/>
  <c r="L46" i="35"/>
  <c r="K46" i="35"/>
  <c r="J46" i="35"/>
  <c r="S45" i="35"/>
  <c r="L45" i="35"/>
  <c r="K45" i="35"/>
  <c r="J45" i="35"/>
  <c r="S44" i="35"/>
  <c r="L44" i="35"/>
  <c r="K44" i="35"/>
  <c r="J44" i="35"/>
  <c r="S43" i="35"/>
  <c r="L43" i="35"/>
  <c r="K43" i="35"/>
  <c r="J43" i="35"/>
  <c r="S42" i="35"/>
  <c r="L42" i="35"/>
  <c r="K42" i="35"/>
  <c r="J42" i="35"/>
  <c r="S41" i="35"/>
  <c r="L41" i="35"/>
  <c r="K41" i="35"/>
  <c r="J41" i="35"/>
  <c r="S40" i="35"/>
  <c r="L40" i="35"/>
  <c r="K40" i="35"/>
  <c r="J40" i="35"/>
  <c r="S39" i="35"/>
  <c r="L39" i="35"/>
  <c r="K39" i="35"/>
  <c r="J39" i="35"/>
  <c r="S38" i="35"/>
  <c r="L38" i="35"/>
  <c r="K38" i="35"/>
  <c r="J38" i="35"/>
  <c r="S37" i="35"/>
  <c r="L37" i="35"/>
  <c r="K37" i="35"/>
  <c r="J37" i="35"/>
  <c r="S36" i="35"/>
  <c r="L36" i="35"/>
  <c r="K36" i="35"/>
  <c r="J36" i="35"/>
  <c r="R33" i="35"/>
  <c r="Q33" i="35"/>
  <c r="P33" i="35"/>
  <c r="O33" i="35"/>
  <c r="N33" i="35"/>
  <c r="M33" i="35"/>
  <c r="L33" i="35"/>
  <c r="K33" i="35"/>
  <c r="R32" i="35"/>
  <c r="Q32" i="35"/>
  <c r="P32" i="35"/>
  <c r="O32" i="35"/>
  <c r="N32" i="35"/>
  <c r="M32" i="35"/>
  <c r="L32" i="35"/>
  <c r="K32" i="35"/>
  <c r="R31" i="35"/>
  <c r="Q31" i="35"/>
  <c r="P31" i="35"/>
  <c r="O31" i="35"/>
  <c r="N31" i="35"/>
  <c r="M31" i="35"/>
  <c r="L31" i="35"/>
  <c r="K31" i="35"/>
  <c r="T31" i="35" s="1"/>
  <c r="S30" i="35"/>
  <c r="Q30" i="35"/>
  <c r="P30" i="35"/>
  <c r="O30" i="35"/>
  <c r="N30" i="35"/>
  <c r="M30" i="35"/>
  <c r="L30" i="35"/>
  <c r="K30" i="35"/>
  <c r="S29" i="35"/>
  <c r="Q29" i="35"/>
  <c r="P29" i="35"/>
  <c r="O29" i="35"/>
  <c r="N29" i="35"/>
  <c r="M29" i="35"/>
  <c r="L29" i="35"/>
  <c r="K29" i="35"/>
  <c r="S28" i="35"/>
  <c r="Q28" i="35"/>
  <c r="P28" i="35"/>
  <c r="O28" i="35"/>
  <c r="N28" i="35"/>
  <c r="M28" i="35"/>
  <c r="L28" i="35"/>
  <c r="K28" i="35"/>
  <c r="T28" i="35" s="1"/>
  <c r="S27" i="35"/>
  <c r="R27" i="35"/>
  <c r="P27" i="35"/>
  <c r="O27" i="35"/>
  <c r="N27" i="35"/>
  <c r="M27" i="35"/>
  <c r="L27" i="35"/>
  <c r="K27" i="35"/>
  <c r="S26" i="35"/>
  <c r="R26" i="35"/>
  <c r="P26" i="35"/>
  <c r="O26" i="35"/>
  <c r="N26" i="35"/>
  <c r="M26" i="35"/>
  <c r="L26" i="35"/>
  <c r="K26" i="35"/>
  <c r="T25" i="35"/>
  <c r="S25" i="35"/>
  <c r="R25" i="35"/>
  <c r="P25" i="35"/>
  <c r="O25" i="35"/>
  <c r="N25" i="35"/>
  <c r="M25" i="35"/>
  <c r="L25" i="35"/>
  <c r="K25" i="35"/>
  <c r="S24" i="35"/>
  <c r="R24" i="35"/>
  <c r="Q24" i="35"/>
  <c r="O24" i="35"/>
  <c r="N24" i="35"/>
  <c r="M24" i="35"/>
  <c r="L24" i="35"/>
  <c r="K24" i="35"/>
  <c r="S23" i="35"/>
  <c r="R23" i="35"/>
  <c r="Q23" i="35"/>
  <c r="O23" i="35"/>
  <c r="N23" i="35"/>
  <c r="M23" i="35"/>
  <c r="L23" i="35"/>
  <c r="K23" i="35"/>
  <c r="S22" i="35"/>
  <c r="R22" i="35"/>
  <c r="Q22" i="35"/>
  <c r="O22" i="35"/>
  <c r="N22" i="35"/>
  <c r="M22" i="35"/>
  <c r="L22" i="35"/>
  <c r="K22" i="35"/>
  <c r="T22" i="35" s="1"/>
  <c r="S21" i="35"/>
  <c r="R21" i="35"/>
  <c r="Q21" i="35"/>
  <c r="P21" i="35"/>
  <c r="N21" i="35"/>
  <c r="M21" i="35"/>
  <c r="L21" i="35"/>
  <c r="K21" i="35"/>
  <c r="S20" i="35"/>
  <c r="R20" i="35"/>
  <c r="Q20" i="35"/>
  <c r="P20" i="35"/>
  <c r="N20" i="35"/>
  <c r="M20" i="35"/>
  <c r="L20" i="35"/>
  <c r="K20" i="35"/>
  <c r="S19" i="35"/>
  <c r="R19" i="35"/>
  <c r="Q19" i="35"/>
  <c r="P19" i="35"/>
  <c r="N19" i="35"/>
  <c r="M19" i="35"/>
  <c r="L19" i="35"/>
  <c r="K19" i="35"/>
  <c r="T19" i="35" s="1"/>
  <c r="S18" i="35"/>
  <c r="R18" i="35"/>
  <c r="Q18" i="35"/>
  <c r="P18" i="35"/>
  <c r="O18" i="35"/>
  <c r="M18" i="35"/>
  <c r="L18" i="35"/>
  <c r="K18" i="35"/>
  <c r="S17" i="35"/>
  <c r="R17" i="35"/>
  <c r="Q17" i="35"/>
  <c r="P17" i="35"/>
  <c r="O17" i="35"/>
  <c r="M17" i="35"/>
  <c r="L17" i="35"/>
  <c r="K17" i="35"/>
  <c r="S16" i="35"/>
  <c r="R16" i="35"/>
  <c r="Q16" i="35"/>
  <c r="P16" i="35"/>
  <c r="O16" i="35"/>
  <c r="M16" i="35"/>
  <c r="L16" i="35"/>
  <c r="K16" i="35"/>
  <c r="T16" i="35" s="1"/>
  <c r="S15" i="35"/>
  <c r="R15" i="35"/>
  <c r="Q15" i="35"/>
  <c r="P15" i="35"/>
  <c r="O15" i="35"/>
  <c r="N15" i="35"/>
  <c r="L15" i="35"/>
  <c r="K15" i="35"/>
  <c r="S14" i="35"/>
  <c r="R14" i="35"/>
  <c r="Q14" i="35"/>
  <c r="P14" i="35"/>
  <c r="O14" i="35"/>
  <c r="N14" i="35"/>
  <c r="L14" i="35"/>
  <c r="K14" i="35"/>
  <c r="S13" i="35"/>
  <c r="R13" i="35"/>
  <c r="Q13" i="35"/>
  <c r="P13" i="35"/>
  <c r="O13" i="35"/>
  <c r="N13" i="35"/>
  <c r="L13" i="35"/>
  <c r="K13" i="35"/>
  <c r="T13" i="35" s="1"/>
  <c r="S12" i="35"/>
  <c r="R12" i="35"/>
  <c r="Q12" i="35"/>
  <c r="P12" i="35"/>
  <c r="O12" i="35"/>
  <c r="N12" i="35"/>
  <c r="M12" i="35"/>
  <c r="K12" i="35"/>
  <c r="S11" i="35"/>
  <c r="R11" i="35"/>
  <c r="Q11" i="35"/>
  <c r="P11" i="35"/>
  <c r="O11" i="35"/>
  <c r="N11" i="35"/>
  <c r="M11" i="35"/>
  <c r="K11" i="35"/>
  <c r="S10" i="35"/>
  <c r="R10" i="35"/>
  <c r="Q10" i="35"/>
  <c r="P10" i="35"/>
  <c r="O10" i="35"/>
  <c r="N10" i="35"/>
  <c r="M10" i="35"/>
  <c r="K10" i="35"/>
  <c r="T10" i="35" s="1"/>
  <c r="S9" i="35"/>
  <c r="R9" i="35"/>
  <c r="Q9" i="35"/>
  <c r="P9" i="35"/>
  <c r="O9" i="35"/>
  <c r="N9" i="35"/>
  <c r="M9" i="35"/>
  <c r="L9" i="35"/>
  <c r="S8" i="35"/>
  <c r="R8" i="35"/>
  <c r="Q8" i="35"/>
  <c r="P8" i="35"/>
  <c r="O8" i="35"/>
  <c r="N8" i="35"/>
  <c r="M8" i="35"/>
  <c r="L8" i="35"/>
  <c r="S7" i="35"/>
  <c r="R7" i="35"/>
  <c r="Q7" i="35"/>
  <c r="P7" i="35"/>
  <c r="O7" i="35"/>
  <c r="N7" i="35"/>
  <c r="M7" i="35"/>
  <c r="L7" i="35"/>
  <c r="T7" i="35" s="1"/>
  <c r="E5" i="35"/>
  <c r="C5" i="35"/>
  <c r="L1" i="35"/>
  <c r="S71" i="34"/>
  <c r="L71" i="34"/>
  <c r="K71" i="34"/>
  <c r="J71" i="34"/>
  <c r="S70" i="34"/>
  <c r="L70" i="34"/>
  <c r="K70" i="34"/>
  <c r="J70" i="34"/>
  <c r="S69" i="34"/>
  <c r="L69" i="34"/>
  <c r="K69" i="34"/>
  <c r="J69" i="34"/>
  <c r="S68" i="34"/>
  <c r="L68" i="34"/>
  <c r="K68" i="34"/>
  <c r="J68" i="34"/>
  <c r="S67" i="34"/>
  <c r="L67" i="34"/>
  <c r="K67" i="34"/>
  <c r="J67" i="34"/>
  <c r="S66" i="34"/>
  <c r="L66" i="34"/>
  <c r="K66" i="34"/>
  <c r="J66" i="34"/>
  <c r="S65" i="34"/>
  <c r="L65" i="34"/>
  <c r="K65" i="34"/>
  <c r="J65" i="34"/>
  <c r="S64" i="34"/>
  <c r="L64" i="34"/>
  <c r="K64" i="34"/>
  <c r="J64" i="34"/>
  <c r="S63" i="34"/>
  <c r="L63" i="34"/>
  <c r="K63" i="34"/>
  <c r="J63" i="34"/>
  <c r="S62" i="34"/>
  <c r="L62" i="34"/>
  <c r="K62" i="34"/>
  <c r="J62" i="34"/>
  <c r="S61" i="34"/>
  <c r="L61" i="34"/>
  <c r="K61" i="34"/>
  <c r="J61" i="34"/>
  <c r="S60" i="34"/>
  <c r="L60" i="34"/>
  <c r="K60" i="34"/>
  <c r="J60" i="34"/>
  <c r="S59" i="34"/>
  <c r="L59" i="34"/>
  <c r="K59" i="34"/>
  <c r="J59" i="34"/>
  <c r="S58" i="34"/>
  <c r="L58" i="34"/>
  <c r="K58" i="34"/>
  <c r="J58" i="34"/>
  <c r="S57" i="34"/>
  <c r="L57" i="34"/>
  <c r="K57" i="34"/>
  <c r="J57" i="34"/>
  <c r="S56" i="34"/>
  <c r="L56" i="34"/>
  <c r="K56" i="34"/>
  <c r="J56" i="34"/>
  <c r="S55" i="34"/>
  <c r="L55" i="34"/>
  <c r="K55" i="34"/>
  <c r="J55" i="34"/>
  <c r="S54" i="34"/>
  <c r="L54" i="34"/>
  <c r="K54" i="34"/>
  <c r="J54" i="34"/>
  <c r="S53" i="34"/>
  <c r="L53" i="34"/>
  <c r="K53" i="34"/>
  <c r="J53" i="34"/>
  <c r="S52" i="34"/>
  <c r="L52" i="34"/>
  <c r="K52" i="34"/>
  <c r="J52" i="34"/>
  <c r="S51" i="34"/>
  <c r="L51" i="34"/>
  <c r="K51" i="34"/>
  <c r="J51" i="34"/>
  <c r="S50" i="34"/>
  <c r="L50" i="34"/>
  <c r="K50" i="34"/>
  <c r="J50" i="34"/>
  <c r="S49" i="34"/>
  <c r="L49" i="34"/>
  <c r="K49" i="34"/>
  <c r="J49" i="34"/>
  <c r="S48" i="34"/>
  <c r="L48" i="34"/>
  <c r="K48" i="34"/>
  <c r="J48" i="34"/>
  <c r="S47" i="34"/>
  <c r="L47" i="34"/>
  <c r="K47" i="34"/>
  <c r="J47" i="34"/>
  <c r="S46" i="34"/>
  <c r="L46" i="34"/>
  <c r="K46" i="34"/>
  <c r="J46" i="34"/>
  <c r="S45" i="34"/>
  <c r="L45" i="34"/>
  <c r="K45" i="34"/>
  <c r="J45" i="34"/>
  <c r="S44" i="34"/>
  <c r="L44" i="34"/>
  <c r="K44" i="34"/>
  <c r="J44" i="34"/>
  <c r="S43" i="34"/>
  <c r="L43" i="34"/>
  <c r="K43" i="34"/>
  <c r="J43" i="34"/>
  <c r="S42" i="34"/>
  <c r="L42" i="34"/>
  <c r="K42" i="34"/>
  <c r="J42" i="34"/>
  <c r="S41" i="34"/>
  <c r="L41" i="34"/>
  <c r="K41" i="34"/>
  <c r="J41" i="34"/>
  <c r="S40" i="34"/>
  <c r="L40" i="34"/>
  <c r="K40" i="34"/>
  <c r="J40" i="34"/>
  <c r="S39" i="34"/>
  <c r="L39" i="34"/>
  <c r="K39" i="34"/>
  <c r="J39" i="34"/>
  <c r="S38" i="34"/>
  <c r="L38" i="34"/>
  <c r="K38" i="34"/>
  <c r="J38" i="34"/>
  <c r="S37" i="34"/>
  <c r="L37" i="34"/>
  <c r="K37" i="34"/>
  <c r="J37" i="34"/>
  <c r="S36" i="34"/>
  <c r="L36" i="34"/>
  <c r="E5" i="34" s="1"/>
  <c r="K36" i="34"/>
  <c r="J36" i="34"/>
  <c r="R33" i="34"/>
  <c r="Q33" i="34"/>
  <c r="P33" i="34"/>
  <c r="O33" i="34"/>
  <c r="N33" i="34"/>
  <c r="M33" i="34"/>
  <c r="L33" i="34"/>
  <c r="K33" i="34"/>
  <c r="R32" i="34"/>
  <c r="Q32" i="34"/>
  <c r="P32" i="34"/>
  <c r="O32" i="34"/>
  <c r="N32" i="34"/>
  <c r="M32" i="34"/>
  <c r="L32" i="34"/>
  <c r="K32" i="34"/>
  <c r="R31" i="34"/>
  <c r="Q31" i="34"/>
  <c r="P31" i="34"/>
  <c r="O31" i="34"/>
  <c r="N31" i="34"/>
  <c r="M31" i="34"/>
  <c r="L31" i="34"/>
  <c r="K31" i="34"/>
  <c r="T31" i="34" s="1"/>
  <c r="S30" i="34"/>
  <c r="Q30" i="34"/>
  <c r="P30" i="34"/>
  <c r="O30" i="34"/>
  <c r="N30" i="34"/>
  <c r="M30" i="34"/>
  <c r="L30" i="34"/>
  <c r="K30" i="34"/>
  <c r="S29" i="34"/>
  <c r="Q29" i="34"/>
  <c r="P29" i="34"/>
  <c r="O29" i="34"/>
  <c r="N29" i="34"/>
  <c r="M29" i="34"/>
  <c r="L29" i="34"/>
  <c r="K29" i="34"/>
  <c r="S28" i="34"/>
  <c r="Q28" i="34"/>
  <c r="P28" i="34"/>
  <c r="O28" i="34"/>
  <c r="N28" i="34"/>
  <c r="M28" i="34"/>
  <c r="L28" i="34"/>
  <c r="K28" i="34"/>
  <c r="T28" i="34" s="1"/>
  <c r="S27" i="34"/>
  <c r="R27" i="34"/>
  <c r="P27" i="34"/>
  <c r="O27" i="34"/>
  <c r="N27" i="34"/>
  <c r="M27" i="34"/>
  <c r="L27" i="34"/>
  <c r="K27" i="34"/>
  <c r="S26" i="34"/>
  <c r="R26" i="34"/>
  <c r="P26" i="34"/>
  <c r="O26" i="34"/>
  <c r="N26" i="34"/>
  <c r="M26" i="34"/>
  <c r="L26" i="34"/>
  <c r="K26" i="34"/>
  <c r="S25" i="34"/>
  <c r="R25" i="34"/>
  <c r="P25" i="34"/>
  <c r="O25" i="34"/>
  <c r="N25" i="34"/>
  <c r="M25" i="34"/>
  <c r="L25" i="34"/>
  <c r="K25" i="34"/>
  <c r="T25" i="34" s="1"/>
  <c r="S24" i="34"/>
  <c r="R24" i="34"/>
  <c r="Q24" i="34"/>
  <c r="O24" i="34"/>
  <c r="N24" i="34"/>
  <c r="M24" i="34"/>
  <c r="L24" i="34"/>
  <c r="K24" i="34"/>
  <c r="S23" i="34"/>
  <c r="R23" i="34"/>
  <c r="Q23" i="34"/>
  <c r="O23" i="34"/>
  <c r="N23" i="34"/>
  <c r="M23" i="34"/>
  <c r="L23" i="34"/>
  <c r="K23" i="34"/>
  <c r="S22" i="34"/>
  <c r="R22" i="34"/>
  <c r="Q22" i="34"/>
  <c r="O22" i="34"/>
  <c r="N22" i="34"/>
  <c r="M22" i="34"/>
  <c r="L22" i="34"/>
  <c r="K22" i="34"/>
  <c r="T22" i="34" s="1"/>
  <c r="S21" i="34"/>
  <c r="R21" i="34"/>
  <c r="Q21" i="34"/>
  <c r="P21" i="34"/>
  <c r="N21" i="34"/>
  <c r="M21" i="34"/>
  <c r="L21" i="34"/>
  <c r="K21" i="34"/>
  <c r="S20" i="34"/>
  <c r="R20" i="34"/>
  <c r="Q20" i="34"/>
  <c r="P20" i="34"/>
  <c r="N20" i="34"/>
  <c r="M20" i="34"/>
  <c r="L20" i="34"/>
  <c r="K20" i="34"/>
  <c r="S19" i="34"/>
  <c r="R19" i="34"/>
  <c r="Q19" i="34"/>
  <c r="P19" i="34"/>
  <c r="N19" i="34"/>
  <c r="M19" i="34"/>
  <c r="L19" i="34"/>
  <c r="K19" i="34"/>
  <c r="T19" i="34" s="1"/>
  <c r="S18" i="34"/>
  <c r="R18" i="34"/>
  <c r="Q18" i="34"/>
  <c r="P18" i="34"/>
  <c r="O18" i="34"/>
  <c r="M18" i="34"/>
  <c r="L18" i="34"/>
  <c r="K18" i="34"/>
  <c r="S17" i="34"/>
  <c r="R17" i="34"/>
  <c r="Q17" i="34"/>
  <c r="P17" i="34"/>
  <c r="O17" i="34"/>
  <c r="M17" i="34"/>
  <c r="L17" i="34"/>
  <c r="K17" i="34"/>
  <c r="S16" i="34"/>
  <c r="R16" i="34"/>
  <c r="Q16" i="34"/>
  <c r="P16" i="34"/>
  <c r="O16" i="34"/>
  <c r="M16" i="34"/>
  <c r="L16" i="34"/>
  <c r="K16" i="34"/>
  <c r="T16" i="34" s="1"/>
  <c r="S15" i="34"/>
  <c r="R15" i="34"/>
  <c r="Q15" i="34"/>
  <c r="P15" i="34"/>
  <c r="O15" i="34"/>
  <c r="N15" i="34"/>
  <c r="L15" i="34"/>
  <c r="K15" i="34"/>
  <c r="S14" i="34"/>
  <c r="R14" i="34"/>
  <c r="Q14" i="34"/>
  <c r="P14" i="34"/>
  <c r="O14" i="34"/>
  <c r="N14" i="34"/>
  <c r="L14" i="34"/>
  <c r="K14" i="34"/>
  <c r="T13" i="34"/>
  <c r="S13" i="34"/>
  <c r="R13" i="34"/>
  <c r="Q13" i="34"/>
  <c r="P13" i="34"/>
  <c r="O13" i="34"/>
  <c r="N13" i="34"/>
  <c r="L13" i="34"/>
  <c r="K13" i="34"/>
  <c r="S12" i="34"/>
  <c r="R12" i="34"/>
  <c r="Q12" i="34"/>
  <c r="P12" i="34"/>
  <c r="O12" i="34"/>
  <c r="N12" i="34"/>
  <c r="M12" i="34"/>
  <c r="K12" i="34"/>
  <c r="S11" i="34"/>
  <c r="R11" i="34"/>
  <c r="Q11" i="34"/>
  <c r="P11" i="34"/>
  <c r="O11" i="34"/>
  <c r="N11" i="34"/>
  <c r="M11" i="34"/>
  <c r="K11" i="34"/>
  <c r="S10" i="34"/>
  <c r="R10" i="34"/>
  <c r="Q10" i="34"/>
  <c r="P10" i="34"/>
  <c r="O10" i="34"/>
  <c r="N10" i="34"/>
  <c r="M10" i="34"/>
  <c r="K10" i="34"/>
  <c r="T10" i="34" s="1"/>
  <c r="S9" i="34"/>
  <c r="R9" i="34"/>
  <c r="Q9" i="34"/>
  <c r="P9" i="34"/>
  <c r="O9" i="34"/>
  <c r="N9" i="34"/>
  <c r="M9" i="34"/>
  <c r="L9" i="34"/>
  <c r="S8" i="34"/>
  <c r="R8" i="34"/>
  <c r="Q8" i="34"/>
  <c r="P8" i="34"/>
  <c r="O8" i="34"/>
  <c r="N8" i="34"/>
  <c r="M8" i="34"/>
  <c r="L8" i="34"/>
  <c r="S7" i="34"/>
  <c r="R7" i="34"/>
  <c r="Q7" i="34"/>
  <c r="P7" i="34"/>
  <c r="O7" i="34"/>
  <c r="N7" i="34"/>
  <c r="M7" i="34"/>
  <c r="L7" i="34"/>
  <c r="T7" i="34" s="1"/>
  <c r="C5" i="34"/>
  <c r="L1" i="34"/>
  <c r="S60" i="33"/>
  <c r="L60" i="33"/>
  <c r="K60" i="33"/>
  <c r="J60" i="33"/>
  <c r="S59" i="33"/>
  <c r="L59" i="33"/>
  <c r="K59" i="33"/>
  <c r="J59" i="33"/>
  <c r="S58" i="33"/>
  <c r="L58" i="33"/>
  <c r="K58" i="33"/>
  <c r="J58" i="33"/>
  <c r="S57" i="33"/>
  <c r="L57" i="33"/>
  <c r="K57" i="33"/>
  <c r="J57" i="33"/>
  <c r="S56" i="33"/>
  <c r="L56" i="33"/>
  <c r="K56" i="33"/>
  <c r="J56" i="33"/>
  <c r="S55" i="33"/>
  <c r="L55" i="33"/>
  <c r="K55" i="33"/>
  <c r="J55" i="33"/>
  <c r="S54" i="33"/>
  <c r="L54" i="33"/>
  <c r="K54" i="33"/>
  <c r="J54" i="33"/>
  <c r="S53" i="33"/>
  <c r="L53" i="33"/>
  <c r="K53" i="33"/>
  <c r="J53" i="33"/>
  <c r="S52" i="33"/>
  <c r="L52" i="33"/>
  <c r="K52" i="33"/>
  <c r="J52" i="33"/>
  <c r="S51" i="33"/>
  <c r="L51" i="33"/>
  <c r="K51" i="33"/>
  <c r="J51" i="33"/>
  <c r="S50" i="33"/>
  <c r="L50" i="33"/>
  <c r="K50" i="33"/>
  <c r="J50" i="33"/>
  <c r="S49" i="33"/>
  <c r="L49" i="33"/>
  <c r="K49" i="33"/>
  <c r="J49" i="33"/>
  <c r="S48" i="33"/>
  <c r="L48" i="33"/>
  <c r="K48" i="33"/>
  <c r="J48" i="33"/>
  <c r="S47" i="33"/>
  <c r="L47" i="33"/>
  <c r="K47" i="33"/>
  <c r="J47" i="33"/>
  <c r="S46" i="33"/>
  <c r="L46" i="33"/>
  <c r="K46" i="33"/>
  <c r="J46" i="33"/>
  <c r="S45" i="33"/>
  <c r="L45" i="33"/>
  <c r="K45" i="33"/>
  <c r="J45" i="33"/>
  <c r="S44" i="33"/>
  <c r="L44" i="33"/>
  <c r="K44" i="33"/>
  <c r="J44" i="33"/>
  <c r="S43" i="33"/>
  <c r="L43" i="33"/>
  <c r="K43" i="33"/>
  <c r="J43" i="33"/>
  <c r="S42" i="33"/>
  <c r="L42" i="33"/>
  <c r="K42" i="33"/>
  <c r="J42" i="33"/>
  <c r="S41" i="33"/>
  <c r="L41" i="33"/>
  <c r="K41" i="33"/>
  <c r="J41" i="33"/>
  <c r="S40" i="33"/>
  <c r="L40" i="33"/>
  <c r="K40" i="33"/>
  <c r="J40" i="33"/>
  <c r="S39" i="33"/>
  <c r="L39" i="33"/>
  <c r="K39" i="33"/>
  <c r="J39" i="33"/>
  <c r="S38" i="33"/>
  <c r="L38" i="33"/>
  <c r="K38" i="33"/>
  <c r="J38" i="33"/>
  <c r="S37" i="33"/>
  <c r="L37" i="33"/>
  <c r="K37" i="33"/>
  <c r="J37" i="33"/>
  <c r="S36" i="33"/>
  <c r="L36" i="33"/>
  <c r="K36" i="33"/>
  <c r="J36" i="33"/>
  <c r="S35" i="33"/>
  <c r="L35" i="33"/>
  <c r="K35" i="33"/>
  <c r="J35" i="33"/>
  <c r="S34" i="33"/>
  <c r="L34" i="33"/>
  <c r="K34" i="33"/>
  <c r="J34" i="33"/>
  <c r="S33" i="33"/>
  <c r="L33" i="33"/>
  <c r="K33" i="33"/>
  <c r="J33" i="33"/>
  <c r="Q30" i="33"/>
  <c r="P30" i="33"/>
  <c r="O30" i="33"/>
  <c r="N30" i="33"/>
  <c r="M30" i="33"/>
  <c r="L30" i="33"/>
  <c r="K30" i="33"/>
  <c r="Q29" i="33"/>
  <c r="P29" i="33"/>
  <c r="O29" i="33"/>
  <c r="N29" i="33"/>
  <c r="M29" i="33"/>
  <c r="L29" i="33"/>
  <c r="K29" i="33"/>
  <c r="S28" i="33"/>
  <c r="Q28" i="33"/>
  <c r="P28" i="33"/>
  <c r="O28" i="33"/>
  <c r="N28" i="33"/>
  <c r="M28" i="33"/>
  <c r="L28" i="33"/>
  <c r="K28" i="33"/>
  <c r="R27" i="33"/>
  <c r="P27" i="33"/>
  <c r="O27" i="33"/>
  <c r="N27" i="33"/>
  <c r="M27" i="33"/>
  <c r="L27" i="33"/>
  <c r="K27" i="33"/>
  <c r="R26" i="33"/>
  <c r="P26" i="33"/>
  <c r="O26" i="33"/>
  <c r="N26" i="33"/>
  <c r="M26" i="33"/>
  <c r="L26" i="33"/>
  <c r="K26" i="33"/>
  <c r="S25" i="33"/>
  <c r="R25" i="33"/>
  <c r="P25" i="33"/>
  <c r="O25" i="33"/>
  <c r="N25" i="33"/>
  <c r="M25" i="33"/>
  <c r="L25" i="33"/>
  <c r="K25" i="33"/>
  <c r="R24" i="33"/>
  <c r="Q24" i="33"/>
  <c r="O24" i="33"/>
  <c r="N24" i="33"/>
  <c r="M24" i="33"/>
  <c r="L24" i="33"/>
  <c r="K24" i="33"/>
  <c r="R23" i="33"/>
  <c r="Q23" i="33"/>
  <c r="O23" i="33"/>
  <c r="N23" i="33"/>
  <c r="M23" i="33"/>
  <c r="L23" i="33"/>
  <c r="K23" i="33"/>
  <c r="S22" i="33"/>
  <c r="R22" i="33"/>
  <c r="Q22" i="33"/>
  <c r="O22" i="33"/>
  <c r="N22" i="33"/>
  <c r="M22" i="33"/>
  <c r="L22" i="33"/>
  <c r="K22" i="33"/>
  <c r="R21" i="33"/>
  <c r="Q21" i="33"/>
  <c r="P21" i="33"/>
  <c r="N21" i="33"/>
  <c r="M21" i="33"/>
  <c r="L21" i="33"/>
  <c r="K21" i="33"/>
  <c r="R20" i="33"/>
  <c r="Q20" i="33"/>
  <c r="P20" i="33"/>
  <c r="N20" i="33"/>
  <c r="M20" i="33"/>
  <c r="L20" i="33"/>
  <c r="K20" i="33"/>
  <c r="S19" i="33"/>
  <c r="R19" i="33"/>
  <c r="Q19" i="33"/>
  <c r="P19" i="33"/>
  <c r="N19" i="33"/>
  <c r="M19" i="33"/>
  <c r="L19" i="33"/>
  <c r="K19" i="33"/>
  <c r="R18" i="33"/>
  <c r="Q18" i="33"/>
  <c r="P18" i="33"/>
  <c r="O18" i="33"/>
  <c r="M18" i="33"/>
  <c r="L18" i="33"/>
  <c r="K18" i="33"/>
  <c r="R17" i="33"/>
  <c r="Q17" i="33"/>
  <c r="P17" i="33"/>
  <c r="O17" i="33"/>
  <c r="M17" i="33"/>
  <c r="L17" i="33"/>
  <c r="K17" i="33"/>
  <c r="S16" i="33"/>
  <c r="R16" i="33"/>
  <c r="Q16" i="33"/>
  <c r="P16" i="33"/>
  <c r="O16" i="33"/>
  <c r="M16" i="33"/>
  <c r="L16" i="33"/>
  <c r="K16" i="33"/>
  <c r="R15" i="33"/>
  <c r="Q15" i="33"/>
  <c r="P15" i="33"/>
  <c r="O15" i="33"/>
  <c r="N15" i="33"/>
  <c r="L15" i="33"/>
  <c r="K15" i="33"/>
  <c r="R14" i="33"/>
  <c r="Q14" i="33"/>
  <c r="P14" i="33"/>
  <c r="O14" i="33"/>
  <c r="N14" i="33"/>
  <c r="L14" i="33"/>
  <c r="K14" i="33"/>
  <c r="S13" i="33"/>
  <c r="R13" i="33"/>
  <c r="Q13" i="33"/>
  <c r="P13" i="33"/>
  <c r="O13" i="33"/>
  <c r="N13" i="33"/>
  <c r="L13" i="33"/>
  <c r="K13" i="33"/>
  <c r="R12" i="33"/>
  <c r="Q12" i="33"/>
  <c r="P12" i="33"/>
  <c r="O12" i="33"/>
  <c r="N12" i="33"/>
  <c r="M12" i="33"/>
  <c r="K12" i="33"/>
  <c r="R11" i="33"/>
  <c r="Q11" i="33"/>
  <c r="P11" i="33"/>
  <c r="O11" i="33"/>
  <c r="N11" i="33"/>
  <c r="M11" i="33"/>
  <c r="K11" i="33"/>
  <c r="S10" i="33"/>
  <c r="R10" i="33"/>
  <c r="Q10" i="33"/>
  <c r="P10" i="33"/>
  <c r="O10" i="33"/>
  <c r="N10" i="33"/>
  <c r="M10" i="33"/>
  <c r="K10" i="33"/>
  <c r="R9" i="33"/>
  <c r="Q9" i="33"/>
  <c r="P9" i="33"/>
  <c r="O9" i="33"/>
  <c r="N9" i="33"/>
  <c r="M9" i="33"/>
  <c r="L9" i="33"/>
  <c r="R8" i="33"/>
  <c r="Q8" i="33"/>
  <c r="P8" i="33"/>
  <c r="O8" i="33"/>
  <c r="N8" i="33"/>
  <c r="M8" i="33"/>
  <c r="L8" i="33"/>
  <c r="S7" i="33"/>
  <c r="R7" i="33"/>
  <c r="Q7" i="33"/>
  <c r="P7" i="33"/>
  <c r="O7" i="33"/>
  <c r="N7" i="33"/>
  <c r="M7" i="33"/>
  <c r="L7" i="33"/>
  <c r="E5" i="33"/>
  <c r="C5" i="33"/>
  <c r="L1" i="33"/>
  <c r="S60" i="32"/>
  <c r="L60" i="32"/>
  <c r="K60" i="32"/>
  <c r="J60" i="32"/>
  <c r="S59" i="32"/>
  <c r="L59" i="32"/>
  <c r="K59" i="32"/>
  <c r="J59" i="32"/>
  <c r="S58" i="32"/>
  <c r="L58" i="32"/>
  <c r="K58" i="32"/>
  <c r="J58" i="32"/>
  <c r="S57" i="32"/>
  <c r="L57" i="32"/>
  <c r="K57" i="32"/>
  <c r="J57" i="32"/>
  <c r="S56" i="32"/>
  <c r="L56" i="32"/>
  <c r="K56" i="32"/>
  <c r="J56" i="32"/>
  <c r="S55" i="32"/>
  <c r="L55" i="32"/>
  <c r="K55" i="32"/>
  <c r="J55" i="32"/>
  <c r="S54" i="32"/>
  <c r="L54" i="32"/>
  <c r="K54" i="32"/>
  <c r="J54" i="32"/>
  <c r="S53" i="32"/>
  <c r="L53" i="32"/>
  <c r="K53" i="32"/>
  <c r="J53" i="32"/>
  <c r="S52" i="32"/>
  <c r="L52" i="32"/>
  <c r="K52" i="32"/>
  <c r="J52" i="32"/>
  <c r="S51" i="32"/>
  <c r="L51" i="32"/>
  <c r="K51" i="32"/>
  <c r="J51" i="32"/>
  <c r="S50" i="32"/>
  <c r="L50" i="32"/>
  <c r="K50" i="32"/>
  <c r="J50" i="32"/>
  <c r="S49" i="32"/>
  <c r="L49" i="32"/>
  <c r="K49" i="32"/>
  <c r="J49" i="32"/>
  <c r="S48" i="32"/>
  <c r="L48" i="32"/>
  <c r="K48" i="32"/>
  <c r="J48" i="32"/>
  <c r="S47" i="32"/>
  <c r="L47" i="32"/>
  <c r="K47" i="32"/>
  <c r="J47" i="32"/>
  <c r="S46" i="32"/>
  <c r="L46" i="32"/>
  <c r="K46" i="32"/>
  <c r="J46" i="32"/>
  <c r="S45" i="32"/>
  <c r="L45" i="32"/>
  <c r="K45" i="32"/>
  <c r="J45" i="32"/>
  <c r="S44" i="32"/>
  <c r="L44" i="32"/>
  <c r="K44" i="32"/>
  <c r="J44" i="32"/>
  <c r="S43" i="32"/>
  <c r="L43" i="32"/>
  <c r="K43" i="32"/>
  <c r="J43" i="32"/>
  <c r="S42" i="32"/>
  <c r="L42" i="32"/>
  <c r="K42" i="32"/>
  <c r="J42" i="32"/>
  <c r="S41" i="32"/>
  <c r="L41" i="32"/>
  <c r="K41" i="32"/>
  <c r="J41" i="32"/>
  <c r="S40" i="32"/>
  <c r="L40" i="32"/>
  <c r="K40" i="32"/>
  <c r="J40" i="32"/>
  <c r="S39" i="32"/>
  <c r="L39" i="32"/>
  <c r="K39" i="32"/>
  <c r="J39" i="32"/>
  <c r="S38" i="32"/>
  <c r="L38" i="32"/>
  <c r="K38" i="32"/>
  <c r="J38" i="32"/>
  <c r="S37" i="32"/>
  <c r="L37" i="32"/>
  <c r="K37" i="32"/>
  <c r="J37" i="32"/>
  <c r="S36" i="32"/>
  <c r="L36" i="32"/>
  <c r="K36" i="32"/>
  <c r="J36" i="32"/>
  <c r="S35" i="32"/>
  <c r="L35" i="32"/>
  <c r="K35" i="32"/>
  <c r="J35" i="32"/>
  <c r="S34" i="32"/>
  <c r="L34" i="32"/>
  <c r="K34" i="32"/>
  <c r="J34" i="32"/>
  <c r="S33" i="32"/>
  <c r="L33" i="32"/>
  <c r="E5" i="32" s="1"/>
  <c r="K33" i="32"/>
  <c r="J33" i="32"/>
  <c r="Q30" i="32"/>
  <c r="P30" i="32"/>
  <c r="O30" i="32"/>
  <c r="N30" i="32"/>
  <c r="M30" i="32"/>
  <c r="L30" i="32"/>
  <c r="K30" i="32"/>
  <c r="Q29" i="32"/>
  <c r="P29" i="32"/>
  <c r="O29" i="32"/>
  <c r="N29" i="32"/>
  <c r="M29" i="32"/>
  <c r="L29" i="32"/>
  <c r="K29" i="32"/>
  <c r="S28" i="32"/>
  <c r="Q28" i="32"/>
  <c r="P28" i="32"/>
  <c r="O28" i="32"/>
  <c r="N28" i="32"/>
  <c r="M28" i="32"/>
  <c r="L28" i="32"/>
  <c r="K28" i="32"/>
  <c r="R27" i="32"/>
  <c r="P27" i="32"/>
  <c r="O27" i="32"/>
  <c r="N27" i="32"/>
  <c r="M27" i="32"/>
  <c r="L27" i="32"/>
  <c r="K27" i="32"/>
  <c r="R26" i="32"/>
  <c r="P26" i="32"/>
  <c r="O26" i="32"/>
  <c r="N26" i="32"/>
  <c r="M26" i="32"/>
  <c r="L26" i="32"/>
  <c r="K26" i="32"/>
  <c r="S25" i="32"/>
  <c r="R25" i="32"/>
  <c r="P25" i="32"/>
  <c r="O25" i="32"/>
  <c r="N25" i="32"/>
  <c r="M25" i="32"/>
  <c r="L25" i="32"/>
  <c r="K25" i="32"/>
  <c r="R24" i="32"/>
  <c r="Q24" i="32"/>
  <c r="O24" i="32"/>
  <c r="N24" i="32"/>
  <c r="M24" i="32"/>
  <c r="L24" i="32"/>
  <c r="K24" i="32"/>
  <c r="R23" i="32"/>
  <c r="Q23" i="32"/>
  <c r="O23" i="32"/>
  <c r="N23" i="32"/>
  <c r="M23" i="32"/>
  <c r="L23" i="32"/>
  <c r="K23" i="32"/>
  <c r="S22" i="32"/>
  <c r="R22" i="32"/>
  <c r="Q22" i="32"/>
  <c r="O22" i="32"/>
  <c r="N22" i="32"/>
  <c r="M22" i="32"/>
  <c r="L22" i="32"/>
  <c r="K22" i="32"/>
  <c r="R21" i="32"/>
  <c r="Q21" i="32"/>
  <c r="P21" i="32"/>
  <c r="N21" i="32"/>
  <c r="M21" i="32"/>
  <c r="L21" i="32"/>
  <c r="K21" i="32"/>
  <c r="R20" i="32"/>
  <c r="Q20" i="32"/>
  <c r="P20" i="32"/>
  <c r="N20" i="32"/>
  <c r="M20" i="32"/>
  <c r="L20" i="32"/>
  <c r="K20" i="32"/>
  <c r="S19" i="32"/>
  <c r="R19" i="32"/>
  <c r="Q19" i="32"/>
  <c r="P19" i="32"/>
  <c r="N19" i="32"/>
  <c r="M19" i="32"/>
  <c r="L19" i="32"/>
  <c r="K19" i="32"/>
  <c r="R18" i="32"/>
  <c r="Q18" i="32"/>
  <c r="P18" i="32"/>
  <c r="O18" i="32"/>
  <c r="M18" i="32"/>
  <c r="L18" i="32"/>
  <c r="K18" i="32"/>
  <c r="R17" i="32"/>
  <c r="Q17" i="32"/>
  <c r="P17" i="32"/>
  <c r="O17" i="32"/>
  <c r="M17" i="32"/>
  <c r="L17" i="32"/>
  <c r="K17" i="32"/>
  <c r="S16" i="32"/>
  <c r="R16" i="32"/>
  <c r="Q16" i="32"/>
  <c r="P16" i="32"/>
  <c r="O16" i="32"/>
  <c r="M16" i="32"/>
  <c r="L16" i="32"/>
  <c r="K16" i="32"/>
  <c r="R15" i="32"/>
  <c r="Q15" i="32"/>
  <c r="P15" i="32"/>
  <c r="O15" i="32"/>
  <c r="N15" i="32"/>
  <c r="L15" i="32"/>
  <c r="K15" i="32"/>
  <c r="R14" i="32"/>
  <c r="Q14" i="32"/>
  <c r="P14" i="32"/>
  <c r="O14" i="32"/>
  <c r="N14" i="32"/>
  <c r="L14" i="32"/>
  <c r="K14" i="32"/>
  <c r="S13" i="32"/>
  <c r="R13" i="32"/>
  <c r="Q13" i="32"/>
  <c r="P13" i="32"/>
  <c r="O13" i="32"/>
  <c r="N13" i="32"/>
  <c r="L13" i="32"/>
  <c r="K13" i="32"/>
  <c r="R12" i="32"/>
  <c r="Q12" i="32"/>
  <c r="P12" i="32"/>
  <c r="O12" i="32"/>
  <c r="N12" i="32"/>
  <c r="M12" i="32"/>
  <c r="K12" i="32"/>
  <c r="R11" i="32"/>
  <c r="Q11" i="32"/>
  <c r="P11" i="32"/>
  <c r="O11" i="32"/>
  <c r="N11" i="32"/>
  <c r="M11" i="32"/>
  <c r="K11" i="32"/>
  <c r="S10" i="32"/>
  <c r="R10" i="32"/>
  <c r="Q10" i="32"/>
  <c r="P10" i="32"/>
  <c r="O10" i="32"/>
  <c r="N10" i="32"/>
  <c r="M10" i="32"/>
  <c r="K10" i="32"/>
  <c r="R9" i="32"/>
  <c r="Q9" i="32"/>
  <c r="P9" i="32"/>
  <c r="O9" i="32"/>
  <c r="N9" i="32"/>
  <c r="M9" i="32"/>
  <c r="L9" i="32"/>
  <c r="R8" i="32"/>
  <c r="Q8" i="32"/>
  <c r="P8" i="32"/>
  <c r="O8" i="32"/>
  <c r="N8" i="32"/>
  <c r="M8" i="32"/>
  <c r="L8" i="32"/>
  <c r="S7" i="32"/>
  <c r="R7" i="32"/>
  <c r="Q7" i="32"/>
  <c r="P7" i="32"/>
  <c r="O7" i="32"/>
  <c r="N7" i="32"/>
  <c r="M7" i="32"/>
  <c r="L7" i="32"/>
  <c r="C5" i="32"/>
  <c r="L1" i="32"/>
  <c r="S60" i="31"/>
  <c r="L60" i="31"/>
  <c r="K60" i="31"/>
  <c r="J60" i="31"/>
  <c r="S59" i="31"/>
  <c r="L59" i="31"/>
  <c r="K59" i="31"/>
  <c r="J59" i="31"/>
  <c r="S58" i="31"/>
  <c r="L58" i="31"/>
  <c r="K58" i="31"/>
  <c r="J58" i="31"/>
  <c r="S57" i="31"/>
  <c r="L57" i="31"/>
  <c r="K57" i="31"/>
  <c r="J57" i="31"/>
  <c r="S56" i="31"/>
  <c r="L56" i="31"/>
  <c r="K56" i="31"/>
  <c r="J56" i="31"/>
  <c r="S55" i="31"/>
  <c r="L55" i="31"/>
  <c r="K55" i="31"/>
  <c r="J55" i="31"/>
  <c r="S54" i="31"/>
  <c r="L54" i="31"/>
  <c r="K54" i="31"/>
  <c r="J54" i="31"/>
  <c r="S53" i="31"/>
  <c r="L53" i="31"/>
  <c r="K53" i="31"/>
  <c r="J53" i="31"/>
  <c r="S52" i="31"/>
  <c r="L52" i="31"/>
  <c r="K52" i="31"/>
  <c r="J52" i="31"/>
  <c r="S51" i="31"/>
  <c r="L51" i="31"/>
  <c r="K51" i="31"/>
  <c r="J51" i="31"/>
  <c r="S50" i="31"/>
  <c r="L50" i="31"/>
  <c r="K50" i="31"/>
  <c r="J50" i="31"/>
  <c r="S49" i="31"/>
  <c r="L49" i="31"/>
  <c r="K49" i="31"/>
  <c r="J49" i="31"/>
  <c r="S48" i="31"/>
  <c r="L48" i="31"/>
  <c r="K48" i="31"/>
  <c r="J48" i="31"/>
  <c r="S47" i="31"/>
  <c r="L47" i="31"/>
  <c r="K47" i="31"/>
  <c r="J47" i="31"/>
  <c r="S46" i="31"/>
  <c r="L46" i="31"/>
  <c r="K46" i="31"/>
  <c r="J46" i="31"/>
  <c r="S45" i="31"/>
  <c r="L45" i="31"/>
  <c r="K45" i="31"/>
  <c r="J45" i="31"/>
  <c r="S44" i="31"/>
  <c r="L44" i="31"/>
  <c r="K44" i="31"/>
  <c r="J44" i="31"/>
  <c r="S43" i="31"/>
  <c r="L43" i="31"/>
  <c r="K43" i="31"/>
  <c r="J43" i="31"/>
  <c r="S42" i="31"/>
  <c r="L42" i="31"/>
  <c r="K42" i="31"/>
  <c r="J42" i="31"/>
  <c r="S41" i="31"/>
  <c r="L41" i="31"/>
  <c r="K41" i="31"/>
  <c r="J41" i="31"/>
  <c r="S40" i="31"/>
  <c r="L40" i="31"/>
  <c r="K40" i="31"/>
  <c r="J40" i="31"/>
  <c r="S39" i="31"/>
  <c r="L39" i="31"/>
  <c r="K39" i="31"/>
  <c r="J39" i="31"/>
  <c r="S38" i="31"/>
  <c r="L38" i="31"/>
  <c r="K38" i="31"/>
  <c r="J38" i="31"/>
  <c r="S37" i="31"/>
  <c r="L37" i="31"/>
  <c r="K37" i="31"/>
  <c r="J37" i="31"/>
  <c r="S36" i="31"/>
  <c r="L36" i="31"/>
  <c r="K36" i="31"/>
  <c r="J36" i="31"/>
  <c r="S35" i="31"/>
  <c r="L35" i="31"/>
  <c r="K35" i="31"/>
  <c r="J35" i="31"/>
  <c r="S34" i="31"/>
  <c r="L34" i="31"/>
  <c r="K34" i="31"/>
  <c r="J34" i="31"/>
  <c r="S33" i="31"/>
  <c r="L33" i="31"/>
  <c r="E5" i="31" s="1"/>
  <c r="K33" i="31"/>
  <c r="J33" i="31"/>
  <c r="Q30" i="31"/>
  <c r="P30" i="31"/>
  <c r="O30" i="31"/>
  <c r="N30" i="31"/>
  <c r="M30" i="31"/>
  <c r="L30" i="31"/>
  <c r="K30" i="31"/>
  <c r="Q29" i="31"/>
  <c r="P29" i="31"/>
  <c r="O29" i="31"/>
  <c r="N29" i="31"/>
  <c r="M29" i="31"/>
  <c r="L29" i="31"/>
  <c r="K29" i="31"/>
  <c r="S28" i="31"/>
  <c r="Q28" i="31"/>
  <c r="P28" i="31"/>
  <c r="O28" i="31"/>
  <c r="N28" i="31"/>
  <c r="M28" i="31"/>
  <c r="L28" i="31"/>
  <c r="K28" i="31"/>
  <c r="R27" i="31"/>
  <c r="P27" i="31"/>
  <c r="O27" i="31"/>
  <c r="N27" i="31"/>
  <c r="M27" i="31"/>
  <c r="L27" i="31"/>
  <c r="K27" i="31"/>
  <c r="R26" i="31"/>
  <c r="P26" i="31"/>
  <c r="O26" i="31"/>
  <c r="N26" i="31"/>
  <c r="M26" i="31"/>
  <c r="L26" i="31"/>
  <c r="K26" i="31"/>
  <c r="S25" i="31"/>
  <c r="R25" i="31"/>
  <c r="P25" i="31"/>
  <c r="O25" i="31"/>
  <c r="N25" i="31"/>
  <c r="M25" i="31"/>
  <c r="L25" i="31"/>
  <c r="K25" i="31"/>
  <c r="R24" i="31"/>
  <c r="Q24" i="31"/>
  <c r="O24" i="31"/>
  <c r="N24" i="31"/>
  <c r="M24" i="31"/>
  <c r="L24" i="31"/>
  <c r="K24" i="31"/>
  <c r="R23" i="31"/>
  <c r="Q23" i="31"/>
  <c r="O23" i="31"/>
  <c r="N23" i="31"/>
  <c r="M23" i="31"/>
  <c r="L23" i="31"/>
  <c r="K23" i="31"/>
  <c r="S22" i="31"/>
  <c r="R22" i="31"/>
  <c r="Q22" i="31"/>
  <c r="O22" i="31"/>
  <c r="N22" i="31"/>
  <c r="M22" i="31"/>
  <c r="L22" i="31"/>
  <c r="K22" i="31"/>
  <c r="R21" i="31"/>
  <c r="Q21" i="31"/>
  <c r="P21" i="31"/>
  <c r="N21" i="31"/>
  <c r="M21" i="31"/>
  <c r="L21" i="31"/>
  <c r="K21" i="31"/>
  <c r="R20" i="31"/>
  <c r="Q20" i="31"/>
  <c r="P20" i="31"/>
  <c r="N20" i="31"/>
  <c r="M20" i="31"/>
  <c r="L20" i="31"/>
  <c r="K20" i="31"/>
  <c r="S19" i="31"/>
  <c r="R19" i="31"/>
  <c r="Q19" i="31"/>
  <c r="P19" i="31"/>
  <c r="N19" i="31"/>
  <c r="M19" i="31"/>
  <c r="L19" i="31"/>
  <c r="K19" i="31"/>
  <c r="R18" i="31"/>
  <c r="Q18" i="31"/>
  <c r="P18" i="31"/>
  <c r="O18" i="31"/>
  <c r="M18" i="31"/>
  <c r="L18" i="31"/>
  <c r="K18" i="31"/>
  <c r="R17" i="31"/>
  <c r="Q17" i="31"/>
  <c r="P17" i="31"/>
  <c r="O17" i="31"/>
  <c r="M17" i="31"/>
  <c r="L17" i="31"/>
  <c r="K17" i="31"/>
  <c r="S16" i="31"/>
  <c r="R16" i="31"/>
  <c r="Q16" i="31"/>
  <c r="P16" i="31"/>
  <c r="O16" i="31"/>
  <c r="M16" i="31"/>
  <c r="L16" i="31"/>
  <c r="K16" i="31"/>
  <c r="R15" i="31"/>
  <c r="Q15" i="31"/>
  <c r="P15" i="31"/>
  <c r="O15" i="31"/>
  <c r="N15" i="31"/>
  <c r="L15" i="31"/>
  <c r="K15" i="31"/>
  <c r="R14" i="31"/>
  <c r="Q14" i="31"/>
  <c r="P14" i="31"/>
  <c r="O14" i="31"/>
  <c r="N14" i="31"/>
  <c r="L14" i="31"/>
  <c r="K14" i="31"/>
  <c r="S13" i="31"/>
  <c r="R13" i="31"/>
  <c r="Q13" i="31"/>
  <c r="P13" i="31"/>
  <c r="O13" i="31"/>
  <c r="N13" i="31"/>
  <c r="L13" i="31"/>
  <c r="K13" i="31"/>
  <c r="R12" i="31"/>
  <c r="Q12" i="31"/>
  <c r="P12" i="31"/>
  <c r="O12" i="31"/>
  <c r="N12" i="31"/>
  <c r="M12" i="31"/>
  <c r="K12" i="31"/>
  <c r="R11" i="31"/>
  <c r="Q11" i="31"/>
  <c r="P11" i="31"/>
  <c r="O11" i="31"/>
  <c r="N11" i="31"/>
  <c r="M11" i="31"/>
  <c r="K11" i="31"/>
  <c r="S10" i="31"/>
  <c r="R10" i="31"/>
  <c r="Q10" i="31"/>
  <c r="P10" i="31"/>
  <c r="O10" i="31"/>
  <c r="N10" i="31"/>
  <c r="M10" i="31"/>
  <c r="K10" i="31"/>
  <c r="R9" i="31"/>
  <c r="Q9" i="31"/>
  <c r="P9" i="31"/>
  <c r="O9" i="31"/>
  <c r="N9" i="31"/>
  <c r="M9" i="31"/>
  <c r="L9" i="31"/>
  <c r="R8" i="31"/>
  <c r="Q8" i="31"/>
  <c r="P8" i="31"/>
  <c r="O8" i="31"/>
  <c r="N8" i="31"/>
  <c r="M8" i="31"/>
  <c r="L8" i="31"/>
  <c r="S7" i="31"/>
  <c r="R7" i="31"/>
  <c r="Q7" i="31"/>
  <c r="P7" i="31"/>
  <c r="O7" i="31"/>
  <c r="N7" i="31"/>
  <c r="M7" i="31"/>
  <c r="L7" i="31"/>
  <c r="C5" i="31"/>
  <c r="L1" i="31"/>
  <c r="S60" i="30"/>
  <c r="L60" i="30"/>
  <c r="K60" i="30"/>
  <c r="J60" i="30"/>
  <c r="S59" i="30"/>
  <c r="L59" i="30"/>
  <c r="K59" i="30"/>
  <c r="J59" i="30"/>
  <c r="S58" i="30"/>
  <c r="L58" i="30"/>
  <c r="K58" i="30"/>
  <c r="J58" i="30"/>
  <c r="S57" i="30"/>
  <c r="L57" i="30"/>
  <c r="K57" i="30"/>
  <c r="J57" i="30"/>
  <c r="S56" i="30"/>
  <c r="L56" i="30"/>
  <c r="K56" i="30"/>
  <c r="J56" i="30"/>
  <c r="S55" i="30"/>
  <c r="L55" i="30"/>
  <c r="K55" i="30"/>
  <c r="J55" i="30"/>
  <c r="S54" i="30"/>
  <c r="L54" i="30"/>
  <c r="K54" i="30"/>
  <c r="J54" i="30"/>
  <c r="S53" i="30"/>
  <c r="L53" i="30"/>
  <c r="K53" i="30"/>
  <c r="J53" i="30"/>
  <c r="S52" i="30"/>
  <c r="L52" i="30"/>
  <c r="K52" i="30"/>
  <c r="J52" i="30"/>
  <c r="S51" i="30"/>
  <c r="L51" i="30"/>
  <c r="K51" i="30"/>
  <c r="J51" i="30"/>
  <c r="S50" i="30"/>
  <c r="L50" i="30"/>
  <c r="K50" i="30"/>
  <c r="J50" i="30"/>
  <c r="S49" i="30"/>
  <c r="L49" i="30"/>
  <c r="K49" i="30"/>
  <c r="J49" i="30"/>
  <c r="S48" i="30"/>
  <c r="L48" i="30"/>
  <c r="K48" i="30"/>
  <c r="J48" i="30"/>
  <c r="S47" i="30"/>
  <c r="L47" i="30"/>
  <c r="K47" i="30"/>
  <c r="J47" i="30"/>
  <c r="S46" i="30"/>
  <c r="L46" i="30"/>
  <c r="K46" i="30"/>
  <c r="J46" i="30"/>
  <c r="S45" i="30"/>
  <c r="L45" i="30"/>
  <c r="K45" i="30"/>
  <c r="J45" i="30"/>
  <c r="S44" i="30"/>
  <c r="L44" i="30"/>
  <c r="K44" i="30"/>
  <c r="J44" i="30"/>
  <c r="S43" i="30"/>
  <c r="L43" i="30"/>
  <c r="K43" i="30"/>
  <c r="J43" i="30"/>
  <c r="S42" i="30"/>
  <c r="L42" i="30"/>
  <c r="K42" i="30"/>
  <c r="J42" i="30"/>
  <c r="S41" i="30"/>
  <c r="L41" i="30"/>
  <c r="K41" i="30"/>
  <c r="J41" i="30"/>
  <c r="S40" i="30"/>
  <c r="L40" i="30"/>
  <c r="K40" i="30"/>
  <c r="J40" i="30"/>
  <c r="S39" i="30"/>
  <c r="L39" i="30"/>
  <c r="K39" i="30"/>
  <c r="J39" i="30"/>
  <c r="S38" i="30"/>
  <c r="L38" i="30"/>
  <c r="K38" i="30"/>
  <c r="J38" i="30"/>
  <c r="S37" i="30"/>
  <c r="L37" i="30"/>
  <c r="K37" i="30"/>
  <c r="J37" i="30"/>
  <c r="S36" i="30"/>
  <c r="L36" i="30"/>
  <c r="K36" i="30"/>
  <c r="J36" i="30"/>
  <c r="S35" i="30"/>
  <c r="L35" i="30"/>
  <c r="K35" i="30"/>
  <c r="J35" i="30"/>
  <c r="S34" i="30"/>
  <c r="L34" i="30"/>
  <c r="E5" i="30" s="1"/>
  <c r="K34" i="30"/>
  <c r="J34" i="30"/>
  <c r="S33" i="30"/>
  <c r="L33" i="30"/>
  <c r="K33" i="30"/>
  <c r="J33" i="30"/>
  <c r="Q30" i="30"/>
  <c r="P30" i="30"/>
  <c r="O30" i="30"/>
  <c r="N30" i="30"/>
  <c r="M30" i="30"/>
  <c r="L30" i="30"/>
  <c r="K30" i="30"/>
  <c r="Q29" i="30"/>
  <c r="P29" i="30"/>
  <c r="O29" i="30"/>
  <c r="N29" i="30"/>
  <c r="M29" i="30"/>
  <c r="L29" i="30"/>
  <c r="K29" i="30"/>
  <c r="S28" i="30"/>
  <c r="Q28" i="30"/>
  <c r="P28" i="30"/>
  <c r="O28" i="30"/>
  <c r="N28" i="30"/>
  <c r="M28" i="30"/>
  <c r="L28" i="30"/>
  <c r="K28" i="30"/>
  <c r="R27" i="30"/>
  <c r="P27" i="30"/>
  <c r="O27" i="30"/>
  <c r="N27" i="30"/>
  <c r="M27" i="30"/>
  <c r="L27" i="30"/>
  <c r="K27" i="30"/>
  <c r="R26" i="30"/>
  <c r="P26" i="30"/>
  <c r="O26" i="30"/>
  <c r="N26" i="30"/>
  <c r="M26" i="30"/>
  <c r="L26" i="30"/>
  <c r="K26" i="30"/>
  <c r="S25" i="30"/>
  <c r="R25" i="30"/>
  <c r="P25" i="30"/>
  <c r="O25" i="30"/>
  <c r="N25" i="30"/>
  <c r="M25" i="30"/>
  <c r="L25" i="30"/>
  <c r="K25" i="30"/>
  <c r="R24" i="30"/>
  <c r="Q24" i="30"/>
  <c r="O24" i="30"/>
  <c r="N24" i="30"/>
  <c r="M24" i="30"/>
  <c r="L24" i="30"/>
  <c r="K24" i="30"/>
  <c r="R23" i="30"/>
  <c r="Q23" i="30"/>
  <c r="O23" i="30"/>
  <c r="N23" i="30"/>
  <c r="M23" i="30"/>
  <c r="L23" i="30"/>
  <c r="K23" i="30"/>
  <c r="S22" i="30"/>
  <c r="R22" i="30"/>
  <c r="Q22" i="30"/>
  <c r="O22" i="30"/>
  <c r="N22" i="30"/>
  <c r="M22" i="30"/>
  <c r="L22" i="30"/>
  <c r="K22" i="30"/>
  <c r="R21" i="30"/>
  <c r="Q21" i="30"/>
  <c r="P21" i="30"/>
  <c r="N21" i="30"/>
  <c r="M21" i="30"/>
  <c r="L21" i="30"/>
  <c r="K21" i="30"/>
  <c r="R20" i="30"/>
  <c r="Q20" i="30"/>
  <c r="P20" i="30"/>
  <c r="N20" i="30"/>
  <c r="M20" i="30"/>
  <c r="L20" i="30"/>
  <c r="K20" i="30"/>
  <c r="S19" i="30"/>
  <c r="R19" i="30"/>
  <c r="Q19" i="30"/>
  <c r="P19" i="30"/>
  <c r="N19" i="30"/>
  <c r="M19" i="30"/>
  <c r="L19" i="30"/>
  <c r="K19" i="30"/>
  <c r="R18" i="30"/>
  <c r="Q18" i="30"/>
  <c r="P18" i="30"/>
  <c r="O18" i="30"/>
  <c r="M18" i="30"/>
  <c r="L18" i="30"/>
  <c r="K18" i="30"/>
  <c r="R17" i="30"/>
  <c r="Q17" i="30"/>
  <c r="P17" i="30"/>
  <c r="O17" i="30"/>
  <c r="M17" i="30"/>
  <c r="L17" i="30"/>
  <c r="K17" i="30"/>
  <c r="S16" i="30"/>
  <c r="R16" i="30"/>
  <c r="Q16" i="30"/>
  <c r="P16" i="30"/>
  <c r="O16" i="30"/>
  <c r="M16" i="30"/>
  <c r="L16" i="30"/>
  <c r="K16" i="30"/>
  <c r="R15" i="30"/>
  <c r="Q15" i="30"/>
  <c r="P15" i="30"/>
  <c r="O15" i="30"/>
  <c r="N15" i="30"/>
  <c r="L15" i="30"/>
  <c r="K15" i="30"/>
  <c r="R14" i="30"/>
  <c r="Q14" i="30"/>
  <c r="P14" i="30"/>
  <c r="O14" i="30"/>
  <c r="N14" i="30"/>
  <c r="L14" i="30"/>
  <c r="K14" i="30"/>
  <c r="S13" i="30"/>
  <c r="R13" i="30"/>
  <c r="Q13" i="30"/>
  <c r="P13" i="30"/>
  <c r="O13" i="30"/>
  <c r="N13" i="30"/>
  <c r="L13" i="30"/>
  <c r="K13" i="30"/>
  <c r="R12" i="30"/>
  <c r="Q12" i="30"/>
  <c r="P12" i="30"/>
  <c r="O12" i="30"/>
  <c r="N12" i="30"/>
  <c r="M12" i="30"/>
  <c r="K12" i="30"/>
  <c r="R11" i="30"/>
  <c r="Q11" i="30"/>
  <c r="P11" i="30"/>
  <c r="O11" i="30"/>
  <c r="N11" i="30"/>
  <c r="M11" i="30"/>
  <c r="K11" i="30"/>
  <c r="S10" i="30"/>
  <c r="R10" i="30"/>
  <c r="Q10" i="30"/>
  <c r="P10" i="30"/>
  <c r="O10" i="30"/>
  <c r="N10" i="30"/>
  <c r="M10" i="30"/>
  <c r="K10" i="30"/>
  <c r="R9" i="30"/>
  <c r="Q9" i="30"/>
  <c r="P9" i="30"/>
  <c r="O9" i="30"/>
  <c r="N9" i="30"/>
  <c r="M9" i="30"/>
  <c r="L9" i="30"/>
  <c r="R8" i="30"/>
  <c r="Q8" i="30"/>
  <c r="P8" i="30"/>
  <c r="O8" i="30"/>
  <c r="N8" i="30"/>
  <c r="M8" i="30"/>
  <c r="L8" i="30"/>
  <c r="S7" i="30"/>
  <c r="R7" i="30"/>
  <c r="Q7" i="30"/>
  <c r="P7" i="30"/>
  <c r="O7" i="30"/>
  <c r="N7" i="30"/>
  <c r="M7" i="30"/>
  <c r="L7" i="30"/>
  <c r="C5" i="30"/>
  <c r="L1" i="30"/>
  <c r="S60" i="29"/>
  <c r="L60" i="29"/>
  <c r="K60" i="29"/>
  <c r="J60" i="29"/>
  <c r="S59" i="29"/>
  <c r="L59" i="29"/>
  <c r="K59" i="29"/>
  <c r="J59" i="29"/>
  <c r="S58" i="29"/>
  <c r="L58" i="29"/>
  <c r="K58" i="29"/>
  <c r="J58" i="29"/>
  <c r="S57" i="29"/>
  <c r="L57" i="29"/>
  <c r="K57" i="29"/>
  <c r="J57" i="29"/>
  <c r="S56" i="29"/>
  <c r="L56" i="29"/>
  <c r="K56" i="29"/>
  <c r="J56" i="29"/>
  <c r="S55" i="29"/>
  <c r="L55" i="29"/>
  <c r="K55" i="29"/>
  <c r="J55" i="29"/>
  <c r="S54" i="29"/>
  <c r="L54" i="29"/>
  <c r="K54" i="29"/>
  <c r="J54" i="29"/>
  <c r="S53" i="29"/>
  <c r="L53" i="29"/>
  <c r="K53" i="29"/>
  <c r="J53" i="29"/>
  <c r="S52" i="29"/>
  <c r="L52" i="29"/>
  <c r="K52" i="29"/>
  <c r="J52" i="29"/>
  <c r="S51" i="29"/>
  <c r="L51" i="29"/>
  <c r="K51" i="29"/>
  <c r="J51" i="29"/>
  <c r="S50" i="29"/>
  <c r="L50" i="29"/>
  <c r="K50" i="29"/>
  <c r="J50" i="29"/>
  <c r="S49" i="29"/>
  <c r="L49" i="29"/>
  <c r="K49" i="29"/>
  <c r="J49" i="29"/>
  <c r="S48" i="29"/>
  <c r="L48" i="29"/>
  <c r="K48" i="29"/>
  <c r="J48" i="29"/>
  <c r="S47" i="29"/>
  <c r="L47" i="29"/>
  <c r="K47" i="29"/>
  <c r="J47" i="29"/>
  <c r="S46" i="29"/>
  <c r="L46" i="29"/>
  <c r="K46" i="29"/>
  <c r="J46" i="29"/>
  <c r="S45" i="29"/>
  <c r="L45" i="29"/>
  <c r="K45" i="29"/>
  <c r="J45" i="29"/>
  <c r="S44" i="29"/>
  <c r="L44" i="29"/>
  <c r="K44" i="29"/>
  <c r="J44" i="29"/>
  <c r="S43" i="29"/>
  <c r="L43" i="29"/>
  <c r="K43" i="29"/>
  <c r="J43" i="29"/>
  <c r="S42" i="29"/>
  <c r="L42" i="29"/>
  <c r="K42" i="29"/>
  <c r="J42" i="29"/>
  <c r="S41" i="29"/>
  <c r="L41" i="29"/>
  <c r="K41" i="29"/>
  <c r="J41" i="29"/>
  <c r="S40" i="29"/>
  <c r="L40" i="29"/>
  <c r="K40" i="29"/>
  <c r="J40" i="29"/>
  <c r="S39" i="29"/>
  <c r="L39" i="29"/>
  <c r="K39" i="29"/>
  <c r="J39" i="29"/>
  <c r="S38" i="29"/>
  <c r="L38" i="29"/>
  <c r="K38" i="29"/>
  <c r="J38" i="29"/>
  <c r="S37" i="29"/>
  <c r="L37" i="29"/>
  <c r="K37" i="29"/>
  <c r="J37" i="29"/>
  <c r="S36" i="29"/>
  <c r="L36" i="29"/>
  <c r="K36" i="29"/>
  <c r="J36" i="29"/>
  <c r="S35" i="29"/>
  <c r="L35" i="29"/>
  <c r="K35" i="29"/>
  <c r="J35" i="29"/>
  <c r="S34" i="29"/>
  <c r="L34" i="29"/>
  <c r="K34" i="29"/>
  <c r="J34" i="29"/>
  <c r="S33" i="29"/>
  <c r="L33" i="29"/>
  <c r="E5" i="29" s="1"/>
  <c r="K33" i="29"/>
  <c r="J33" i="29"/>
  <c r="Q30" i="29"/>
  <c r="P30" i="29"/>
  <c r="O30" i="29"/>
  <c r="N30" i="29"/>
  <c r="M30" i="29"/>
  <c r="L30" i="29"/>
  <c r="K30" i="29"/>
  <c r="Q29" i="29"/>
  <c r="P29" i="29"/>
  <c r="O29" i="29"/>
  <c r="N29" i="29"/>
  <c r="M29" i="29"/>
  <c r="L29" i="29"/>
  <c r="K29" i="29"/>
  <c r="S28" i="29"/>
  <c r="Q28" i="29"/>
  <c r="P28" i="29"/>
  <c r="O28" i="29"/>
  <c r="N28" i="29"/>
  <c r="M28" i="29"/>
  <c r="L28" i="29"/>
  <c r="K28" i="29"/>
  <c r="R27" i="29"/>
  <c r="P27" i="29"/>
  <c r="O27" i="29"/>
  <c r="N27" i="29"/>
  <c r="M27" i="29"/>
  <c r="L27" i="29"/>
  <c r="K27" i="29"/>
  <c r="R26" i="29"/>
  <c r="P26" i="29"/>
  <c r="O26" i="29"/>
  <c r="N26" i="29"/>
  <c r="M26" i="29"/>
  <c r="L26" i="29"/>
  <c r="K26" i="29"/>
  <c r="S25" i="29"/>
  <c r="R25" i="29"/>
  <c r="P25" i="29"/>
  <c r="O25" i="29"/>
  <c r="N25" i="29"/>
  <c r="M25" i="29"/>
  <c r="L25" i="29"/>
  <c r="K25" i="29"/>
  <c r="R24" i="29"/>
  <c r="Q24" i="29"/>
  <c r="O24" i="29"/>
  <c r="N24" i="29"/>
  <c r="M24" i="29"/>
  <c r="L24" i="29"/>
  <c r="K24" i="29"/>
  <c r="R23" i="29"/>
  <c r="Q23" i="29"/>
  <c r="O23" i="29"/>
  <c r="N23" i="29"/>
  <c r="M23" i="29"/>
  <c r="L23" i="29"/>
  <c r="K23" i="29"/>
  <c r="S22" i="29"/>
  <c r="R22" i="29"/>
  <c r="Q22" i="29"/>
  <c r="O22" i="29"/>
  <c r="N22" i="29"/>
  <c r="M22" i="29"/>
  <c r="L22" i="29"/>
  <c r="K22" i="29"/>
  <c r="R21" i="29"/>
  <c r="Q21" i="29"/>
  <c r="P21" i="29"/>
  <c r="N21" i="29"/>
  <c r="M21" i="29"/>
  <c r="L21" i="29"/>
  <c r="K21" i="29"/>
  <c r="R20" i="29"/>
  <c r="Q20" i="29"/>
  <c r="P20" i="29"/>
  <c r="N20" i="29"/>
  <c r="M20" i="29"/>
  <c r="L20" i="29"/>
  <c r="K20" i="29"/>
  <c r="S19" i="29"/>
  <c r="R19" i="29"/>
  <c r="Q19" i="29"/>
  <c r="P19" i="29"/>
  <c r="N19" i="29"/>
  <c r="M19" i="29"/>
  <c r="L19" i="29"/>
  <c r="K19" i="29"/>
  <c r="R18" i="29"/>
  <c r="Q18" i="29"/>
  <c r="P18" i="29"/>
  <c r="O18" i="29"/>
  <c r="M18" i="29"/>
  <c r="L18" i="29"/>
  <c r="K18" i="29"/>
  <c r="R17" i="29"/>
  <c r="Q17" i="29"/>
  <c r="P17" i="29"/>
  <c r="O17" i="29"/>
  <c r="M17" i="29"/>
  <c r="L17" i="29"/>
  <c r="K17" i="29"/>
  <c r="S16" i="29"/>
  <c r="R16" i="29"/>
  <c r="Q16" i="29"/>
  <c r="P16" i="29"/>
  <c r="O16" i="29"/>
  <c r="M16" i="29"/>
  <c r="L16" i="29"/>
  <c r="K16" i="29"/>
  <c r="R15" i="29"/>
  <c r="Q15" i="29"/>
  <c r="P15" i="29"/>
  <c r="O15" i="29"/>
  <c r="N15" i="29"/>
  <c r="L15" i="29"/>
  <c r="K15" i="29"/>
  <c r="R14" i="29"/>
  <c r="Q14" i="29"/>
  <c r="P14" i="29"/>
  <c r="O14" i="29"/>
  <c r="N14" i="29"/>
  <c r="L14" i="29"/>
  <c r="K14" i="29"/>
  <c r="S13" i="29"/>
  <c r="R13" i="29"/>
  <c r="Q13" i="29"/>
  <c r="P13" i="29"/>
  <c r="O13" i="29"/>
  <c r="N13" i="29"/>
  <c r="L13" i="29"/>
  <c r="K13" i="29"/>
  <c r="R12" i="29"/>
  <c r="Q12" i="29"/>
  <c r="P12" i="29"/>
  <c r="O12" i="29"/>
  <c r="N12" i="29"/>
  <c r="M12" i="29"/>
  <c r="K12" i="29"/>
  <c r="R11" i="29"/>
  <c r="Q11" i="29"/>
  <c r="P11" i="29"/>
  <c r="O11" i="29"/>
  <c r="N11" i="29"/>
  <c r="M11" i="29"/>
  <c r="K11" i="29"/>
  <c r="S10" i="29"/>
  <c r="R10" i="29"/>
  <c r="Q10" i="29"/>
  <c r="P10" i="29"/>
  <c r="O10" i="29"/>
  <c r="N10" i="29"/>
  <c r="M10" i="29"/>
  <c r="K10" i="29"/>
  <c r="R9" i="29"/>
  <c r="Q9" i="29"/>
  <c r="P9" i="29"/>
  <c r="O9" i="29"/>
  <c r="N9" i="29"/>
  <c r="M9" i="29"/>
  <c r="L9" i="29"/>
  <c r="R8" i="29"/>
  <c r="Q8" i="29"/>
  <c r="P8" i="29"/>
  <c r="O8" i="29"/>
  <c r="N8" i="29"/>
  <c r="M8" i="29"/>
  <c r="L8" i="29"/>
  <c r="S7" i="29"/>
  <c r="R7" i="29"/>
  <c r="Q7" i="29"/>
  <c r="P7" i="29"/>
  <c r="O7" i="29"/>
  <c r="N7" i="29"/>
  <c r="M7" i="29"/>
  <c r="L7" i="29"/>
  <c r="C5" i="29"/>
  <c r="L1" i="29"/>
  <c r="S60" i="28"/>
  <c r="L60" i="28"/>
  <c r="K60" i="28"/>
  <c r="J60" i="28"/>
  <c r="S59" i="28"/>
  <c r="L59" i="28"/>
  <c r="K59" i="28"/>
  <c r="J59" i="28"/>
  <c r="S58" i="28"/>
  <c r="L58" i="28"/>
  <c r="K58" i="28"/>
  <c r="J58" i="28"/>
  <c r="S57" i="28"/>
  <c r="L57" i="28"/>
  <c r="K57" i="28"/>
  <c r="J57" i="28"/>
  <c r="S56" i="28"/>
  <c r="L56" i="28"/>
  <c r="K56" i="28"/>
  <c r="J56" i="28"/>
  <c r="S55" i="28"/>
  <c r="L55" i="28"/>
  <c r="K55" i="28"/>
  <c r="J55" i="28"/>
  <c r="S54" i="28"/>
  <c r="L54" i="28"/>
  <c r="K54" i="28"/>
  <c r="J54" i="28"/>
  <c r="S53" i="28"/>
  <c r="L53" i="28"/>
  <c r="K53" i="28"/>
  <c r="J53" i="28"/>
  <c r="S52" i="28"/>
  <c r="L52" i="28"/>
  <c r="K52" i="28"/>
  <c r="J52" i="28"/>
  <c r="S51" i="28"/>
  <c r="L51" i="28"/>
  <c r="K51" i="28"/>
  <c r="J51" i="28"/>
  <c r="S50" i="28"/>
  <c r="L50" i="28"/>
  <c r="K50" i="28"/>
  <c r="J50" i="28"/>
  <c r="S49" i="28"/>
  <c r="L49" i="28"/>
  <c r="K49" i="28"/>
  <c r="J49" i="28"/>
  <c r="S48" i="28"/>
  <c r="L48" i="28"/>
  <c r="K48" i="28"/>
  <c r="J48" i="28"/>
  <c r="S47" i="28"/>
  <c r="L47" i="28"/>
  <c r="K47" i="28"/>
  <c r="J47" i="28"/>
  <c r="S46" i="28"/>
  <c r="L46" i="28"/>
  <c r="K46" i="28"/>
  <c r="J46" i="28"/>
  <c r="S45" i="28"/>
  <c r="L45" i="28"/>
  <c r="K45" i="28"/>
  <c r="J45" i="28"/>
  <c r="S44" i="28"/>
  <c r="L44" i="28"/>
  <c r="K44" i="28"/>
  <c r="J44" i="28"/>
  <c r="S43" i="28"/>
  <c r="L43" i="28"/>
  <c r="K43" i="28"/>
  <c r="J43" i="28"/>
  <c r="S42" i="28"/>
  <c r="L42" i="28"/>
  <c r="K42" i="28"/>
  <c r="J42" i="28"/>
  <c r="S41" i="28"/>
  <c r="L41" i="28"/>
  <c r="K41" i="28"/>
  <c r="J41" i="28"/>
  <c r="S40" i="28"/>
  <c r="L40" i="28"/>
  <c r="K40" i="28"/>
  <c r="J40" i="28"/>
  <c r="S39" i="28"/>
  <c r="L39" i="28"/>
  <c r="K39" i="28"/>
  <c r="J39" i="28"/>
  <c r="S38" i="28"/>
  <c r="L38" i="28"/>
  <c r="K38" i="28"/>
  <c r="J38" i="28"/>
  <c r="S37" i="28"/>
  <c r="L37" i="28"/>
  <c r="K37" i="28"/>
  <c r="J37" i="28"/>
  <c r="S36" i="28"/>
  <c r="L36" i="28"/>
  <c r="K36" i="28"/>
  <c r="J36" i="28"/>
  <c r="S35" i="28"/>
  <c r="L35" i="28"/>
  <c r="K35" i="28"/>
  <c r="J35" i="28"/>
  <c r="S34" i="28"/>
  <c r="L34" i="28"/>
  <c r="K34" i="28"/>
  <c r="J34" i="28"/>
  <c r="S33" i="28"/>
  <c r="L33" i="28"/>
  <c r="E5" i="28" s="1"/>
  <c r="K33" i="28"/>
  <c r="J33" i="28"/>
  <c r="Q30" i="28"/>
  <c r="P30" i="28"/>
  <c r="O30" i="28"/>
  <c r="N30" i="28"/>
  <c r="M30" i="28"/>
  <c r="L30" i="28"/>
  <c r="K30" i="28"/>
  <c r="Q29" i="28"/>
  <c r="P29" i="28"/>
  <c r="O29" i="28"/>
  <c r="N29" i="28"/>
  <c r="M29" i="28"/>
  <c r="L29" i="28"/>
  <c r="K29" i="28"/>
  <c r="S28" i="28"/>
  <c r="Q28" i="28"/>
  <c r="P28" i="28"/>
  <c r="O28" i="28"/>
  <c r="N28" i="28"/>
  <c r="M28" i="28"/>
  <c r="L28" i="28"/>
  <c r="K28" i="28"/>
  <c r="R27" i="28"/>
  <c r="P27" i="28"/>
  <c r="O27" i="28"/>
  <c r="N27" i="28"/>
  <c r="M27" i="28"/>
  <c r="L27" i="28"/>
  <c r="K27" i="28"/>
  <c r="R26" i="28"/>
  <c r="P26" i="28"/>
  <c r="O26" i="28"/>
  <c r="N26" i="28"/>
  <c r="M26" i="28"/>
  <c r="L26" i="28"/>
  <c r="K26" i="28"/>
  <c r="S25" i="28"/>
  <c r="R25" i="28"/>
  <c r="P25" i="28"/>
  <c r="O25" i="28"/>
  <c r="N25" i="28"/>
  <c r="M25" i="28"/>
  <c r="L25" i="28"/>
  <c r="K25" i="28"/>
  <c r="R24" i="28"/>
  <c r="Q24" i="28"/>
  <c r="O24" i="28"/>
  <c r="N24" i="28"/>
  <c r="M24" i="28"/>
  <c r="L24" i="28"/>
  <c r="K24" i="28"/>
  <c r="R23" i="28"/>
  <c r="Q23" i="28"/>
  <c r="O23" i="28"/>
  <c r="N23" i="28"/>
  <c r="M23" i="28"/>
  <c r="L23" i="28"/>
  <c r="K23" i="28"/>
  <c r="S22" i="28"/>
  <c r="R22" i="28"/>
  <c r="Q22" i="28"/>
  <c r="O22" i="28"/>
  <c r="N22" i="28"/>
  <c r="M22" i="28"/>
  <c r="L22" i="28"/>
  <c r="K22" i="28"/>
  <c r="R21" i="28"/>
  <c r="Q21" i="28"/>
  <c r="P21" i="28"/>
  <c r="N21" i="28"/>
  <c r="M21" i="28"/>
  <c r="L21" i="28"/>
  <c r="K21" i="28"/>
  <c r="R20" i="28"/>
  <c r="Q20" i="28"/>
  <c r="P20" i="28"/>
  <c r="N20" i="28"/>
  <c r="M20" i="28"/>
  <c r="L20" i="28"/>
  <c r="K20" i="28"/>
  <c r="S19" i="28"/>
  <c r="R19" i="28"/>
  <c r="Q19" i="28"/>
  <c r="P19" i="28"/>
  <c r="N19" i="28"/>
  <c r="M19" i="28"/>
  <c r="L19" i="28"/>
  <c r="K19" i="28"/>
  <c r="R18" i="28"/>
  <c r="Q18" i="28"/>
  <c r="P18" i="28"/>
  <c r="O18" i="28"/>
  <c r="M18" i="28"/>
  <c r="L18" i="28"/>
  <c r="K18" i="28"/>
  <c r="R17" i="28"/>
  <c r="Q17" i="28"/>
  <c r="P17" i="28"/>
  <c r="O17" i="28"/>
  <c r="M17" i="28"/>
  <c r="L17" i="28"/>
  <c r="K17" i="28"/>
  <c r="S16" i="28"/>
  <c r="R16" i="28"/>
  <c r="Q16" i="28"/>
  <c r="P16" i="28"/>
  <c r="O16" i="28"/>
  <c r="M16" i="28"/>
  <c r="L16" i="28"/>
  <c r="K16" i="28"/>
  <c r="R15" i="28"/>
  <c r="Q15" i="28"/>
  <c r="P15" i="28"/>
  <c r="O15" i="28"/>
  <c r="N15" i="28"/>
  <c r="L15" i="28"/>
  <c r="K15" i="28"/>
  <c r="R14" i="28"/>
  <c r="Q14" i="28"/>
  <c r="P14" i="28"/>
  <c r="O14" i="28"/>
  <c r="N14" i="28"/>
  <c r="L14" i="28"/>
  <c r="K14" i="28"/>
  <c r="S13" i="28"/>
  <c r="R13" i="28"/>
  <c r="Q13" i="28"/>
  <c r="P13" i="28"/>
  <c r="O13" i="28"/>
  <c r="N13" i="28"/>
  <c r="L13" i="28"/>
  <c r="K13" i="28"/>
  <c r="R12" i="28"/>
  <c r="Q12" i="28"/>
  <c r="P12" i="28"/>
  <c r="O12" i="28"/>
  <c r="N12" i="28"/>
  <c r="M12" i="28"/>
  <c r="K12" i="28"/>
  <c r="R11" i="28"/>
  <c r="Q11" i="28"/>
  <c r="P11" i="28"/>
  <c r="O11" i="28"/>
  <c r="N11" i="28"/>
  <c r="M11" i="28"/>
  <c r="K11" i="28"/>
  <c r="S10" i="28"/>
  <c r="R10" i="28"/>
  <c r="Q10" i="28"/>
  <c r="P10" i="28"/>
  <c r="O10" i="28"/>
  <c r="N10" i="28"/>
  <c r="M10" i="28"/>
  <c r="K10" i="28"/>
  <c r="R9" i="28"/>
  <c r="Q9" i="28"/>
  <c r="P9" i="28"/>
  <c r="O9" i="28"/>
  <c r="N9" i="28"/>
  <c r="M9" i="28"/>
  <c r="L9" i="28"/>
  <c r="R8" i="28"/>
  <c r="Q8" i="28"/>
  <c r="P8" i="28"/>
  <c r="O8" i="28"/>
  <c r="N8" i="28"/>
  <c r="M8" i="28"/>
  <c r="L8" i="28"/>
  <c r="S7" i="28"/>
  <c r="R7" i="28"/>
  <c r="Q7" i="28"/>
  <c r="P7" i="28"/>
  <c r="O7" i="28"/>
  <c r="N7" i="28"/>
  <c r="M7" i="28"/>
  <c r="L7" i="28"/>
  <c r="C5" i="28"/>
  <c r="L1" i="28"/>
  <c r="S60" i="27"/>
  <c r="L60" i="27"/>
  <c r="K60" i="27"/>
  <c r="J60" i="27"/>
  <c r="S59" i="27"/>
  <c r="L59" i="27"/>
  <c r="K59" i="27"/>
  <c r="J59" i="27"/>
  <c r="S58" i="27"/>
  <c r="L58" i="27"/>
  <c r="K58" i="27"/>
  <c r="J58" i="27"/>
  <c r="S57" i="27"/>
  <c r="L57" i="27"/>
  <c r="K57" i="27"/>
  <c r="J57" i="27"/>
  <c r="S56" i="27"/>
  <c r="L56" i="27"/>
  <c r="K56" i="27"/>
  <c r="J56" i="27"/>
  <c r="S55" i="27"/>
  <c r="L55" i="27"/>
  <c r="K55" i="27"/>
  <c r="J55" i="27"/>
  <c r="S54" i="27"/>
  <c r="L54" i="27"/>
  <c r="K54" i="27"/>
  <c r="J54" i="27"/>
  <c r="S53" i="27"/>
  <c r="L53" i="27"/>
  <c r="K53" i="27"/>
  <c r="J53" i="27"/>
  <c r="S52" i="27"/>
  <c r="L52" i="27"/>
  <c r="K52" i="27"/>
  <c r="J52" i="27"/>
  <c r="S51" i="27"/>
  <c r="L51" i="27"/>
  <c r="K51" i="27"/>
  <c r="J51" i="27"/>
  <c r="S50" i="27"/>
  <c r="L50" i="27"/>
  <c r="K50" i="27"/>
  <c r="J50" i="27"/>
  <c r="S49" i="27"/>
  <c r="L49" i="27"/>
  <c r="K49" i="27"/>
  <c r="J49" i="27"/>
  <c r="S48" i="27"/>
  <c r="L48" i="27"/>
  <c r="K48" i="27"/>
  <c r="J48" i="27"/>
  <c r="S47" i="27"/>
  <c r="L47" i="27"/>
  <c r="K47" i="27"/>
  <c r="J47" i="27"/>
  <c r="S46" i="27"/>
  <c r="L46" i="27"/>
  <c r="K46" i="27"/>
  <c r="J46" i="27"/>
  <c r="S45" i="27"/>
  <c r="L45" i="27"/>
  <c r="K45" i="27"/>
  <c r="J45" i="27"/>
  <c r="S44" i="27"/>
  <c r="L44" i="27"/>
  <c r="K44" i="27"/>
  <c r="J44" i="27"/>
  <c r="S43" i="27"/>
  <c r="L43" i="27"/>
  <c r="K43" i="27"/>
  <c r="J43" i="27"/>
  <c r="S42" i="27"/>
  <c r="L42" i="27"/>
  <c r="K42" i="27"/>
  <c r="J42" i="27"/>
  <c r="S41" i="27"/>
  <c r="L41" i="27"/>
  <c r="K41" i="27"/>
  <c r="J41" i="27"/>
  <c r="S40" i="27"/>
  <c r="L40" i="27"/>
  <c r="K40" i="27"/>
  <c r="J40" i="27"/>
  <c r="S39" i="27"/>
  <c r="L39" i="27"/>
  <c r="K39" i="27"/>
  <c r="J39" i="27"/>
  <c r="S38" i="27"/>
  <c r="L38" i="27"/>
  <c r="K38" i="27"/>
  <c r="J38" i="27"/>
  <c r="S37" i="27"/>
  <c r="L37" i="27"/>
  <c r="K37" i="27"/>
  <c r="J37" i="27"/>
  <c r="S36" i="27"/>
  <c r="L36" i="27"/>
  <c r="K36" i="27"/>
  <c r="J36" i="27"/>
  <c r="S35" i="27"/>
  <c r="L35" i="27"/>
  <c r="K35" i="27"/>
  <c r="J35" i="27"/>
  <c r="S34" i="27"/>
  <c r="L34" i="27"/>
  <c r="K34" i="27"/>
  <c r="J34" i="27"/>
  <c r="S33" i="27"/>
  <c r="L33" i="27"/>
  <c r="K33" i="27"/>
  <c r="J33" i="27"/>
  <c r="Q30" i="27"/>
  <c r="P30" i="27"/>
  <c r="O30" i="27"/>
  <c r="N30" i="27"/>
  <c r="M30" i="27"/>
  <c r="L30" i="27"/>
  <c r="K30" i="27"/>
  <c r="Q29" i="27"/>
  <c r="P29" i="27"/>
  <c r="O29" i="27"/>
  <c r="N29" i="27"/>
  <c r="M29" i="27"/>
  <c r="L29" i="27"/>
  <c r="K29" i="27"/>
  <c r="S28" i="27"/>
  <c r="Q28" i="27"/>
  <c r="P28" i="27"/>
  <c r="O28" i="27"/>
  <c r="N28" i="27"/>
  <c r="M28" i="27"/>
  <c r="L28" i="27"/>
  <c r="K28" i="27"/>
  <c r="R27" i="27"/>
  <c r="P27" i="27"/>
  <c r="O27" i="27"/>
  <c r="N27" i="27"/>
  <c r="M27" i="27"/>
  <c r="L27" i="27"/>
  <c r="K27" i="27"/>
  <c r="R26" i="27"/>
  <c r="P26" i="27"/>
  <c r="O26" i="27"/>
  <c r="N26" i="27"/>
  <c r="M26" i="27"/>
  <c r="L26" i="27"/>
  <c r="K26" i="27"/>
  <c r="S25" i="27"/>
  <c r="R25" i="27"/>
  <c r="P25" i="27"/>
  <c r="O25" i="27"/>
  <c r="N25" i="27"/>
  <c r="M25" i="27"/>
  <c r="L25" i="27"/>
  <c r="K25" i="27"/>
  <c r="R24" i="27"/>
  <c r="Q24" i="27"/>
  <c r="O24" i="27"/>
  <c r="N24" i="27"/>
  <c r="M24" i="27"/>
  <c r="L24" i="27"/>
  <c r="K24" i="27"/>
  <c r="R23" i="27"/>
  <c r="Q23" i="27"/>
  <c r="O23" i="27"/>
  <c r="N23" i="27"/>
  <c r="M23" i="27"/>
  <c r="L23" i="27"/>
  <c r="K23" i="27"/>
  <c r="S22" i="27"/>
  <c r="R22" i="27"/>
  <c r="Q22" i="27"/>
  <c r="O22" i="27"/>
  <c r="N22" i="27"/>
  <c r="M22" i="27"/>
  <c r="L22" i="27"/>
  <c r="K22" i="27"/>
  <c r="R21" i="27"/>
  <c r="Q21" i="27"/>
  <c r="P21" i="27"/>
  <c r="N21" i="27"/>
  <c r="M21" i="27"/>
  <c r="L21" i="27"/>
  <c r="K21" i="27"/>
  <c r="R20" i="27"/>
  <c r="Q20" i="27"/>
  <c r="P20" i="27"/>
  <c r="N20" i="27"/>
  <c r="M20" i="27"/>
  <c r="L20" i="27"/>
  <c r="K20" i="27"/>
  <c r="S19" i="27"/>
  <c r="R19" i="27"/>
  <c r="Q19" i="27"/>
  <c r="P19" i="27"/>
  <c r="N19" i="27"/>
  <c r="M19" i="27"/>
  <c r="L19" i="27"/>
  <c r="K19" i="27"/>
  <c r="R18" i="27"/>
  <c r="Q18" i="27"/>
  <c r="P18" i="27"/>
  <c r="O18" i="27"/>
  <c r="M18" i="27"/>
  <c r="L18" i="27"/>
  <c r="K18" i="27"/>
  <c r="R17" i="27"/>
  <c r="Q17" i="27"/>
  <c r="P17" i="27"/>
  <c r="O17" i="27"/>
  <c r="M17" i="27"/>
  <c r="L17" i="27"/>
  <c r="K17" i="27"/>
  <c r="S16" i="27"/>
  <c r="R16" i="27"/>
  <c r="Q16" i="27"/>
  <c r="P16" i="27"/>
  <c r="O16" i="27"/>
  <c r="M16" i="27"/>
  <c r="L16" i="27"/>
  <c r="K16" i="27"/>
  <c r="R15" i="27"/>
  <c r="Q15" i="27"/>
  <c r="P15" i="27"/>
  <c r="O15" i="27"/>
  <c r="N15" i="27"/>
  <c r="L15" i="27"/>
  <c r="K15" i="27"/>
  <c r="R14" i="27"/>
  <c r="Q14" i="27"/>
  <c r="P14" i="27"/>
  <c r="O14" i="27"/>
  <c r="N14" i="27"/>
  <c r="L14" i="27"/>
  <c r="K14" i="27"/>
  <c r="S13" i="27"/>
  <c r="R13" i="27"/>
  <c r="Q13" i="27"/>
  <c r="P13" i="27"/>
  <c r="O13" i="27"/>
  <c r="N13" i="27"/>
  <c r="L13" i="27"/>
  <c r="K13" i="27"/>
  <c r="R12" i="27"/>
  <c r="Q12" i="27"/>
  <c r="P12" i="27"/>
  <c r="O12" i="27"/>
  <c r="N12" i="27"/>
  <c r="M12" i="27"/>
  <c r="K12" i="27"/>
  <c r="R11" i="27"/>
  <c r="Q11" i="27"/>
  <c r="P11" i="27"/>
  <c r="O11" i="27"/>
  <c r="N11" i="27"/>
  <c r="M11" i="27"/>
  <c r="K11" i="27"/>
  <c r="S10" i="27"/>
  <c r="R10" i="27"/>
  <c r="Q10" i="27"/>
  <c r="P10" i="27"/>
  <c r="O10" i="27"/>
  <c r="N10" i="27"/>
  <c r="M10" i="27"/>
  <c r="K10" i="27"/>
  <c r="R9" i="27"/>
  <c r="Q9" i="27"/>
  <c r="P9" i="27"/>
  <c r="O9" i="27"/>
  <c r="N9" i="27"/>
  <c r="M9" i="27"/>
  <c r="L9" i="27"/>
  <c r="R8" i="27"/>
  <c r="Q8" i="27"/>
  <c r="P8" i="27"/>
  <c r="O8" i="27"/>
  <c r="N8" i="27"/>
  <c r="M8" i="27"/>
  <c r="L8" i="27"/>
  <c r="S7" i="27"/>
  <c r="R7" i="27"/>
  <c r="Q7" i="27"/>
  <c r="P7" i="27"/>
  <c r="O7" i="27"/>
  <c r="N7" i="27"/>
  <c r="M7" i="27"/>
  <c r="L7" i="27"/>
  <c r="E5" i="27"/>
  <c r="C5" i="27"/>
  <c r="L1" i="27"/>
  <c r="S60" i="26"/>
  <c r="L60" i="26"/>
  <c r="K60" i="26"/>
  <c r="J60" i="26"/>
  <c r="S59" i="26"/>
  <c r="L59" i="26"/>
  <c r="K59" i="26"/>
  <c r="J59" i="26"/>
  <c r="S58" i="26"/>
  <c r="L58" i="26"/>
  <c r="K58" i="26"/>
  <c r="J58" i="26"/>
  <c r="S57" i="26"/>
  <c r="L57" i="26"/>
  <c r="K57" i="26"/>
  <c r="J57" i="26"/>
  <c r="S56" i="26"/>
  <c r="L56" i="26"/>
  <c r="K56" i="26"/>
  <c r="J56" i="26"/>
  <c r="S55" i="26"/>
  <c r="L55" i="26"/>
  <c r="K55" i="26"/>
  <c r="J55" i="26"/>
  <c r="S54" i="26"/>
  <c r="L54" i="26"/>
  <c r="K54" i="26"/>
  <c r="J54" i="26"/>
  <c r="S53" i="26"/>
  <c r="L53" i="26"/>
  <c r="K53" i="26"/>
  <c r="J53" i="26"/>
  <c r="S52" i="26"/>
  <c r="L52" i="26"/>
  <c r="K52" i="26"/>
  <c r="J52" i="26"/>
  <c r="S51" i="26"/>
  <c r="L51" i="26"/>
  <c r="K51" i="26"/>
  <c r="J51" i="26"/>
  <c r="S50" i="26"/>
  <c r="L50" i="26"/>
  <c r="K50" i="26"/>
  <c r="J50" i="26"/>
  <c r="S49" i="26"/>
  <c r="L49" i="26"/>
  <c r="K49" i="26"/>
  <c r="J49" i="26"/>
  <c r="S48" i="26"/>
  <c r="L48" i="26"/>
  <c r="K48" i="26"/>
  <c r="J48" i="26"/>
  <c r="S47" i="26"/>
  <c r="L47" i="26"/>
  <c r="K47" i="26"/>
  <c r="J47" i="26"/>
  <c r="S46" i="26"/>
  <c r="L46" i="26"/>
  <c r="K46" i="26"/>
  <c r="J46" i="26"/>
  <c r="S45" i="26"/>
  <c r="L45" i="26"/>
  <c r="K45" i="26"/>
  <c r="J45" i="26"/>
  <c r="S44" i="26"/>
  <c r="L44" i="26"/>
  <c r="K44" i="26"/>
  <c r="J44" i="26"/>
  <c r="S43" i="26"/>
  <c r="L43" i="26"/>
  <c r="K43" i="26"/>
  <c r="J43" i="26"/>
  <c r="S42" i="26"/>
  <c r="L42" i="26"/>
  <c r="K42" i="26"/>
  <c r="J42" i="26"/>
  <c r="S41" i="26"/>
  <c r="L41" i="26"/>
  <c r="K41" i="26"/>
  <c r="J41" i="26"/>
  <c r="S40" i="26"/>
  <c r="L40" i="26"/>
  <c r="K40" i="26"/>
  <c r="J40" i="26"/>
  <c r="S39" i="26"/>
  <c r="L39" i="26"/>
  <c r="K39" i="26"/>
  <c r="J39" i="26"/>
  <c r="S38" i="26"/>
  <c r="L38" i="26"/>
  <c r="K38" i="26"/>
  <c r="J38" i="26"/>
  <c r="S37" i="26"/>
  <c r="L37" i="26"/>
  <c r="K37" i="26"/>
  <c r="J37" i="26"/>
  <c r="S36" i="26"/>
  <c r="L36" i="26"/>
  <c r="K36" i="26"/>
  <c r="J36" i="26"/>
  <c r="S35" i="26"/>
  <c r="L35" i="26"/>
  <c r="K35" i="26"/>
  <c r="J35" i="26"/>
  <c r="S34" i="26"/>
  <c r="L34" i="26"/>
  <c r="K34" i="26"/>
  <c r="J34" i="26"/>
  <c r="S33" i="26"/>
  <c r="L33" i="26"/>
  <c r="E5" i="26" s="1"/>
  <c r="K33" i="26"/>
  <c r="J33" i="26"/>
  <c r="Q30" i="26"/>
  <c r="P30" i="26"/>
  <c r="O30" i="26"/>
  <c r="N30" i="26"/>
  <c r="M30" i="26"/>
  <c r="L30" i="26"/>
  <c r="K30" i="26"/>
  <c r="Q29" i="26"/>
  <c r="P29" i="26"/>
  <c r="O29" i="26"/>
  <c r="N29" i="26"/>
  <c r="M29" i="26"/>
  <c r="L29" i="26"/>
  <c r="K29" i="26"/>
  <c r="S28" i="26"/>
  <c r="Q28" i="26"/>
  <c r="P28" i="26"/>
  <c r="O28" i="26"/>
  <c r="N28" i="26"/>
  <c r="M28" i="26"/>
  <c r="L28" i="26"/>
  <c r="K28" i="26"/>
  <c r="R27" i="26"/>
  <c r="P27" i="26"/>
  <c r="O27" i="26"/>
  <c r="N27" i="26"/>
  <c r="M27" i="26"/>
  <c r="L27" i="26"/>
  <c r="K27" i="26"/>
  <c r="R26" i="26"/>
  <c r="P26" i="26"/>
  <c r="O26" i="26"/>
  <c r="N26" i="26"/>
  <c r="M26" i="26"/>
  <c r="L26" i="26"/>
  <c r="K26" i="26"/>
  <c r="S25" i="26"/>
  <c r="R25" i="26"/>
  <c r="P25" i="26"/>
  <c r="O25" i="26"/>
  <c r="N25" i="26"/>
  <c r="M25" i="26"/>
  <c r="L25" i="26"/>
  <c r="K25" i="26"/>
  <c r="R24" i="26"/>
  <c r="Q24" i="26"/>
  <c r="O24" i="26"/>
  <c r="N24" i="26"/>
  <c r="M24" i="26"/>
  <c r="L24" i="26"/>
  <c r="K24" i="26"/>
  <c r="R23" i="26"/>
  <c r="Q23" i="26"/>
  <c r="O23" i="26"/>
  <c r="N23" i="26"/>
  <c r="M23" i="26"/>
  <c r="L23" i="26"/>
  <c r="K23" i="26"/>
  <c r="S22" i="26"/>
  <c r="R22" i="26"/>
  <c r="Q22" i="26"/>
  <c r="O22" i="26"/>
  <c r="N22" i="26"/>
  <c r="M22" i="26"/>
  <c r="L22" i="26"/>
  <c r="K22" i="26"/>
  <c r="R21" i="26"/>
  <c r="Q21" i="26"/>
  <c r="P21" i="26"/>
  <c r="N21" i="26"/>
  <c r="M21" i="26"/>
  <c r="L21" i="26"/>
  <c r="K21" i="26"/>
  <c r="R20" i="26"/>
  <c r="Q20" i="26"/>
  <c r="P20" i="26"/>
  <c r="N20" i="26"/>
  <c r="M20" i="26"/>
  <c r="L20" i="26"/>
  <c r="K20" i="26"/>
  <c r="S19" i="26"/>
  <c r="R19" i="26"/>
  <c r="Q19" i="26"/>
  <c r="P19" i="26"/>
  <c r="N19" i="26"/>
  <c r="M19" i="26"/>
  <c r="L19" i="26"/>
  <c r="K19" i="26"/>
  <c r="R18" i="26"/>
  <c r="Q18" i="26"/>
  <c r="P18" i="26"/>
  <c r="O18" i="26"/>
  <c r="M18" i="26"/>
  <c r="L18" i="26"/>
  <c r="K18" i="26"/>
  <c r="R17" i="26"/>
  <c r="Q17" i="26"/>
  <c r="P17" i="26"/>
  <c r="O17" i="26"/>
  <c r="M17" i="26"/>
  <c r="L17" i="26"/>
  <c r="K17" i="26"/>
  <c r="S16" i="26"/>
  <c r="R16" i="26"/>
  <c r="Q16" i="26"/>
  <c r="P16" i="26"/>
  <c r="O16" i="26"/>
  <c r="M16" i="26"/>
  <c r="L16" i="26"/>
  <c r="K16" i="26"/>
  <c r="R15" i="26"/>
  <c r="Q15" i="26"/>
  <c r="P15" i="26"/>
  <c r="O15" i="26"/>
  <c r="N15" i="26"/>
  <c r="L15" i="26"/>
  <c r="K15" i="26"/>
  <c r="R14" i="26"/>
  <c r="Q14" i="26"/>
  <c r="P14" i="26"/>
  <c r="O14" i="26"/>
  <c r="N14" i="26"/>
  <c r="L14" i="26"/>
  <c r="K14" i="26"/>
  <c r="S13" i="26"/>
  <c r="R13" i="26"/>
  <c r="Q13" i="26"/>
  <c r="P13" i="26"/>
  <c r="O13" i="26"/>
  <c r="N13" i="26"/>
  <c r="L13" i="26"/>
  <c r="K13" i="26"/>
  <c r="R12" i="26"/>
  <c r="Q12" i="26"/>
  <c r="P12" i="26"/>
  <c r="O12" i="26"/>
  <c r="N12" i="26"/>
  <c r="M12" i="26"/>
  <c r="K12" i="26"/>
  <c r="R11" i="26"/>
  <c r="Q11" i="26"/>
  <c r="P11" i="26"/>
  <c r="O11" i="26"/>
  <c r="N11" i="26"/>
  <c r="M11" i="26"/>
  <c r="K11" i="26"/>
  <c r="S10" i="26"/>
  <c r="R10" i="26"/>
  <c r="Q10" i="26"/>
  <c r="P10" i="26"/>
  <c r="O10" i="26"/>
  <c r="N10" i="26"/>
  <c r="M10" i="26"/>
  <c r="K10" i="26"/>
  <c r="R9" i="26"/>
  <c r="Q9" i="26"/>
  <c r="P9" i="26"/>
  <c r="O9" i="26"/>
  <c r="N9" i="26"/>
  <c r="M9" i="26"/>
  <c r="L9" i="26"/>
  <c r="R8" i="26"/>
  <c r="Q8" i="26"/>
  <c r="P8" i="26"/>
  <c r="O8" i="26"/>
  <c r="N8" i="26"/>
  <c r="M8" i="26"/>
  <c r="L8" i="26"/>
  <c r="S7" i="26"/>
  <c r="R7" i="26"/>
  <c r="Q7" i="26"/>
  <c r="P7" i="26"/>
  <c r="O7" i="26"/>
  <c r="N7" i="26"/>
  <c r="M7" i="26"/>
  <c r="L7" i="26"/>
  <c r="C5" i="26"/>
  <c r="L1" i="26"/>
  <c r="S71" i="25"/>
  <c r="L71" i="25"/>
  <c r="K71" i="25"/>
  <c r="J71" i="25"/>
  <c r="S70" i="25"/>
  <c r="L70" i="25"/>
  <c r="K70" i="25"/>
  <c r="J70" i="25"/>
  <c r="S69" i="25"/>
  <c r="L69" i="25"/>
  <c r="K69" i="25"/>
  <c r="J69" i="25"/>
  <c r="S68" i="25"/>
  <c r="L68" i="25"/>
  <c r="K68" i="25"/>
  <c r="J68" i="25"/>
  <c r="S67" i="25"/>
  <c r="L67" i="25"/>
  <c r="K67" i="25"/>
  <c r="J67" i="25"/>
  <c r="S66" i="25"/>
  <c r="L66" i="25"/>
  <c r="K66" i="25"/>
  <c r="J66" i="25"/>
  <c r="S65" i="25"/>
  <c r="L65" i="25"/>
  <c r="K65" i="25"/>
  <c r="J65" i="25"/>
  <c r="S64" i="25"/>
  <c r="L64" i="25"/>
  <c r="K64" i="25"/>
  <c r="J64" i="25"/>
  <c r="S63" i="25"/>
  <c r="L63" i="25"/>
  <c r="K63" i="25"/>
  <c r="J63" i="25"/>
  <c r="S62" i="25"/>
  <c r="L62" i="25"/>
  <c r="K62" i="25"/>
  <c r="J62" i="25"/>
  <c r="S61" i="25"/>
  <c r="L61" i="25"/>
  <c r="K61" i="25"/>
  <c r="J61" i="25"/>
  <c r="S60" i="25"/>
  <c r="L60" i="25"/>
  <c r="K60" i="25"/>
  <c r="J60" i="25"/>
  <c r="S59" i="25"/>
  <c r="L59" i="25"/>
  <c r="K59" i="25"/>
  <c r="J59" i="25"/>
  <c r="S58" i="25"/>
  <c r="L58" i="25"/>
  <c r="K58" i="25"/>
  <c r="J58" i="25"/>
  <c r="S57" i="25"/>
  <c r="L57" i="25"/>
  <c r="K57" i="25"/>
  <c r="J57" i="25"/>
  <c r="S56" i="25"/>
  <c r="L56" i="25"/>
  <c r="K56" i="25"/>
  <c r="J56" i="25"/>
  <c r="S55" i="25"/>
  <c r="L55" i="25"/>
  <c r="K55" i="25"/>
  <c r="J55" i="25"/>
  <c r="S54" i="25"/>
  <c r="L54" i="25"/>
  <c r="K54" i="25"/>
  <c r="J54" i="25"/>
  <c r="S53" i="25"/>
  <c r="L53" i="25"/>
  <c r="K53" i="25"/>
  <c r="J53" i="25"/>
  <c r="S52" i="25"/>
  <c r="L52" i="25"/>
  <c r="K52" i="25"/>
  <c r="J52" i="25"/>
  <c r="S51" i="25"/>
  <c r="L51" i="25"/>
  <c r="K51" i="25"/>
  <c r="J51" i="25"/>
  <c r="S50" i="25"/>
  <c r="L50" i="25"/>
  <c r="K50" i="25"/>
  <c r="J50" i="25"/>
  <c r="S49" i="25"/>
  <c r="L49" i="25"/>
  <c r="K49" i="25"/>
  <c r="J49" i="25"/>
  <c r="S48" i="25"/>
  <c r="L48" i="25"/>
  <c r="K48" i="25"/>
  <c r="J48" i="25"/>
  <c r="S47" i="25"/>
  <c r="L47" i="25"/>
  <c r="K47" i="25"/>
  <c r="J47" i="25"/>
  <c r="S46" i="25"/>
  <c r="L46" i="25"/>
  <c r="K46" i="25"/>
  <c r="J46" i="25"/>
  <c r="S45" i="25"/>
  <c r="L45" i="25"/>
  <c r="K45" i="25"/>
  <c r="J45" i="25"/>
  <c r="S44" i="25"/>
  <c r="L44" i="25"/>
  <c r="K44" i="25"/>
  <c r="J44" i="25"/>
  <c r="S43" i="25"/>
  <c r="L43" i="25"/>
  <c r="K43" i="25"/>
  <c r="J43" i="25"/>
  <c r="S42" i="25"/>
  <c r="L42" i="25"/>
  <c r="K42" i="25"/>
  <c r="J42" i="25"/>
  <c r="S41" i="25"/>
  <c r="L41" i="25"/>
  <c r="K41" i="25"/>
  <c r="J41" i="25"/>
  <c r="S40" i="25"/>
  <c r="L40" i="25"/>
  <c r="K40" i="25"/>
  <c r="J40" i="25"/>
  <c r="S39" i="25"/>
  <c r="L39" i="25"/>
  <c r="K39" i="25"/>
  <c r="J39" i="25"/>
  <c r="S38" i="25"/>
  <c r="L38" i="25"/>
  <c r="K38" i="25"/>
  <c r="J38" i="25"/>
  <c r="S37" i="25"/>
  <c r="L37" i="25"/>
  <c r="K37" i="25"/>
  <c r="J37" i="25"/>
  <c r="S36" i="25"/>
  <c r="L36" i="25"/>
  <c r="K36" i="25"/>
  <c r="J36" i="25"/>
  <c r="R33" i="25"/>
  <c r="Q33" i="25"/>
  <c r="P33" i="25"/>
  <c r="O33" i="25"/>
  <c r="N33" i="25"/>
  <c r="M33" i="25"/>
  <c r="L33" i="25"/>
  <c r="K33" i="25"/>
  <c r="R32" i="25"/>
  <c r="Q32" i="25"/>
  <c r="P32" i="25"/>
  <c r="O32" i="25"/>
  <c r="N32" i="25"/>
  <c r="M32" i="25"/>
  <c r="L32" i="25"/>
  <c r="K32" i="25"/>
  <c r="R31" i="25"/>
  <c r="Q31" i="25"/>
  <c r="P31" i="25"/>
  <c r="O31" i="25"/>
  <c r="N31" i="25"/>
  <c r="M31" i="25"/>
  <c r="L31" i="25"/>
  <c r="K31" i="25"/>
  <c r="T31" i="25" s="1"/>
  <c r="S30" i="25"/>
  <c r="Q30" i="25"/>
  <c r="P30" i="25"/>
  <c r="O30" i="25"/>
  <c r="N30" i="25"/>
  <c r="M30" i="25"/>
  <c r="L30" i="25"/>
  <c r="K30" i="25"/>
  <c r="S29" i="25"/>
  <c r="Q29" i="25"/>
  <c r="P29" i="25"/>
  <c r="O29" i="25"/>
  <c r="N29" i="25"/>
  <c r="M29" i="25"/>
  <c r="L29" i="25"/>
  <c r="K29" i="25"/>
  <c r="S28" i="25"/>
  <c r="Q28" i="25"/>
  <c r="P28" i="25"/>
  <c r="O28" i="25"/>
  <c r="N28" i="25"/>
  <c r="M28" i="25"/>
  <c r="L28" i="25"/>
  <c r="K28" i="25"/>
  <c r="T28" i="25" s="1"/>
  <c r="S27" i="25"/>
  <c r="R27" i="25"/>
  <c r="P27" i="25"/>
  <c r="O27" i="25"/>
  <c r="N27" i="25"/>
  <c r="M27" i="25"/>
  <c r="L27" i="25"/>
  <c r="K27" i="25"/>
  <c r="S26" i="25"/>
  <c r="R26" i="25"/>
  <c r="P26" i="25"/>
  <c r="O26" i="25"/>
  <c r="N26" i="25"/>
  <c r="M26" i="25"/>
  <c r="L26" i="25"/>
  <c r="K26" i="25"/>
  <c r="T25" i="25"/>
  <c r="S25" i="25"/>
  <c r="R25" i="25"/>
  <c r="P25" i="25"/>
  <c r="O25" i="25"/>
  <c r="N25" i="25"/>
  <c r="M25" i="25"/>
  <c r="L25" i="25"/>
  <c r="K25" i="25"/>
  <c r="S24" i="25"/>
  <c r="R24" i="25"/>
  <c r="Q24" i="25"/>
  <c r="O24" i="25"/>
  <c r="N24" i="25"/>
  <c r="M24" i="25"/>
  <c r="L24" i="25"/>
  <c r="K24" i="25"/>
  <c r="S23" i="25"/>
  <c r="R23" i="25"/>
  <c r="Q23" i="25"/>
  <c r="O23" i="25"/>
  <c r="N23" i="25"/>
  <c r="M23" i="25"/>
  <c r="L23" i="25"/>
  <c r="K23" i="25"/>
  <c r="S22" i="25"/>
  <c r="R22" i="25"/>
  <c r="Q22" i="25"/>
  <c r="O22" i="25"/>
  <c r="N22" i="25"/>
  <c r="M22" i="25"/>
  <c r="L22" i="25"/>
  <c r="K22" i="25"/>
  <c r="T22" i="25" s="1"/>
  <c r="S21" i="25"/>
  <c r="R21" i="25"/>
  <c r="Q21" i="25"/>
  <c r="P21" i="25"/>
  <c r="N21" i="25"/>
  <c r="M21" i="25"/>
  <c r="L21" i="25"/>
  <c r="K21" i="25"/>
  <c r="S20" i="25"/>
  <c r="R20" i="25"/>
  <c r="Q20" i="25"/>
  <c r="P20" i="25"/>
  <c r="N20" i="25"/>
  <c r="M20" i="25"/>
  <c r="L20" i="25"/>
  <c r="K20" i="25"/>
  <c r="S19" i="25"/>
  <c r="R19" i="25"/>
  <c r="Q19" i="25"/>
  <c r="P19" i="25"/>
  <c r="N19" i="25"/>
  <c r="M19" i="25"/>
  <c r="L19" i="25"/>
  <c r="K19" i="25"/>
  <c r="T19" i="25" s="1"/>
  <c r="S18" i="25"/>
  <c r="R18" i="25"/>
  <c r="Q18" i="25"/>
  <c r="P18" i="25"/>
  <c r="O18" i="25"/>
  <c r="M18" i="25"/>
  <c r="L18" i="25"/>
  <c r="K18" i="25"/>
  <c r="S17" i="25"/>
  <c r="R17" i="25"/>
  <c r="Q17" i="25"/>
  <c r="P17" i="25"/>
  <c r="O17" i="25"/>
  <c r="M17" i="25"/>
  <c r="L17" i="25"/>
  <c r="K17" i="25"/>
  <c r="S16" i="25"/>
  <c r="R16" i="25"/>
  <c r="Q16" i="25"/>
  <c r="P16" i="25"/>
  <c r="O16" i="25"/>
  <c r="M16" i="25"/>
  <c r="L16" i="25"/>
  <c r="K16" i="25"/>
  <c r="T16" i="25" s="1"/>
  <c r="S15" i="25"/>
  <c r="R15" i="25"/>
  <c r="Q15" i="25"/>
  <c r="P15" i="25"/>
  <c r="O15" i="25"/>
  <c r="N15" i="25"/>
  <c r="L15" i="25"/>
  <c r="K15" i="25"/>
  <c r="S14" i="25"/>
  <c r="R14" i="25"/>
  <c r="Q14" i="25"/>
  <c r="P14" i="25"/>
  <c r="O14" i="25"/>
  <c r="N14" i="25"/>
  <c r="L14" i="25"/>
  <c r="K14" i="25"/>
  <c r="S13" i="25"/>
  <c r="R13" i="25"/>
  <c r="Q13" i="25"/>
  <c r="P13" i="25"/>
  <c r="O13" i="25"/>
  <c r="N13" i="25"/>
  <c r="L13" i="25"/>
  <c r="K13" i="25"/>
  <c r="T13" i="25" s="1"/>
  <c r="S12" i="25"/>
  <c r="R12" i="25"/>
  <c r="Q12" i="25"/>
  <c r="P12" i="25"/>
  <c r="O12" i="25"/>
  <c r="N12" i="25"/>
  <c r="M12" i="25"/>
  <c r="K12" i="25"/>
  <c r="S11" i="25"/>
  <c r="R11" i="25"/>
  <c r="Q11" i="25"/>
  <c r="P11" i="25"/>
  <c r="O11" i="25"/>
  <c r="N11" i="25"/>
  <c r="M11" i="25"/>
  <c r="K11" i="25"/>
  <c r="S10" i="25"/>
  <c r="R10" i="25"/>
  <c r="Q10" i="25"/>
  <c r="P10" i="25"/>
  <c r="O10" i="25"/>
  <c r="N10" i="25"/>
  <c r="M10" i="25"/>
  <c r="K10" i="25"/>
  <c r="T10" i="25" s="1"/>
  <c r="S9" i="25"/>
  <c r="R9" i="25"/>
  <c r="Q9" i="25"/>
  <c r="P9" i="25"/>
  <c r="O9" i="25"/>
  <c r="N9" i="25"/>
  <c r="M9" i="25"/>
  <c r="L9" i="25"/>
  <c r="S8" i="25"/>
  <c r="R8" i="25"/>
  <c r="Q8" i="25"/>
  <c r="P8" i="25"/>
  <c r="O8" i="25"/>
  <c r="N8" i="25"/>
  <c r="M8" i="25"/>
  <c r="L8" i="25"/>
  <c r="S7" i="25"/>
  <c r="R7" i="25"/>
  <c r="Q7" i="25"/>
  <c r="P7" i="25"/>
  <c r="O7" i="25"/>
  <c r="N7" i="25"/>
  <c r="M7" i="25"/>
  <c r="L7" i="25"/>
  <c r="T7" i="25" s="1"/>
  <c r="E5" i="25"/>
  <c r="C5" i="25"/>
  <c r="L1" i="25"/>
  <c r="S71" i="24"/>
  <c r="L71" i="24"/>
  <c r="K71" i="24"/>
  <c r="J71" i="24"/>
  <c r="S70" i="24"/>
  <c r="L70" i="24"/>
  <c r="K70" i="24"/>
  <c r="J70" i="24"/>
  <c r="S69" i="24"/>
  <c r="L69" i="24"/>
  <c r="K69" i="24"/>
  <c r="J69" i="24"/>
  <c r="S68" i="24"/>
  <c r="L68" i="24"/>
  <c r="K68" i="24"/>
  <c r="J68" i="24"/>
  <c r="S67" i="24"/>
  <c r="L67" i="24"/>
  <c r="K67" i="24"/>
  <c r="J67" i="24"/>
  <c r="S66" i="24"/>
  <c r="L66" i="24"/>
  <c r="K66" i="24"/>
  <c r="J66" i="24"/>
  <c r="S65" i="24"/>
  <c r="L65" i="24"/>
  <c r="K65" i="24"/>
  <c r="J65" i="24"/>
  <c r="S64" i="24"/>
  <c r="L64" i="24"/>
  <c r="K64" i="24"/>
  <c r="J64" i="24"/>
  <c r="S63" i="24"/>
  <c r="L63" i="24"/>
  <c r="K63" i="24"/>
  <c r="J63" i="24"/>
  <c r="S62" i="24"/>
  <c r="L62" i="24"/>
  <c r="K62" i="24"/>
  <c r="J62" i="24"/>
  <c r="S61" i="24"/>
  <c r="L61" i="24"/>
  <c r="K61" i="24"/>
  <c r="J61" i="24"/>
  <c r="S60" i="24"/>
  <c r="L60" i="24"/>
  <c r="K60" i="24"/>
  <c r="J60" i="24"/>
  <c r="S59" i="24"/>
  <c r="L59" i="24"/>
  <c r="K59" i="24"/>
  <c r="J59" i="24"/>
  <c r="S58" i="24"/>
  <c r="L58" i="24"/>
  <c r="K58" i="24"/>
  <c r="J58" i="24"/>
  <c r="S57" i="24"/>
  <c r="L57" i="24"/>
  <c r="K57" i="24"/>
  <c r="J57" i="24"/>
  <c r="S56" i="24"/>
  <c r="L56" i="24"/>
  <c r="K56" i="24"/>
  <c r="J56" i="24"/>
  <c r="S55" i="24"/>
  <c r="L55" i="24"/>
  <c r="K55" i="24"/>
  <c r="J55" i="24"/>
  <c r="S54" i="24"/>
  <c r="L54" i="24"/>
  <c r="K54" i="24"/>
  <c r="J54" i="24"/>
  <c r="S53" i="24"/>
  <c r="L53" i="24"/>
  <c r="K53" i="24"/>
  <c r="J53" i="24"/>
  <c r="S52" i="24"/>
  <c r="L52" i="24"/>
  <c r="K52" i="24"/>
  <c r="J52" i="24"/>
  <c r="S51" i="24"/>
  <c r="L51" i="24"/>
  <c r="K51" i="24"/>
  <c r="J51" i="24"/>
  <c r="S50" i="24"/>
  <c r="L50" i="24"/>
  <c r="K50" i="24"/>
  <c r="J50" i="24"/>
  <c r="S49" i="24"/>
  <c r="L49" i="24"/>
  <c r="K49" i="24"/>
  <c r="J49" i="24"/>
  <c r="S48" i="24"/>
  <c r="L48" i="24"/>
  <c r="K48" i="24"/>
  <c r="J48" i="24"/>
  <c r="S47" i="24"/>
  <c r="L47" i="24"/>
  <c r="K47" i="24"/>
  <c r="J47" i="24"/>
  <c r="S46" i="24"/>
  <c r="L46" i="24"/>
  <c r="K46" i="24"/>
  <c r="J46" i="24"/>
  <c r="S45" i="24"/>
  <c r="L45" i="24"/>
  <c r="K45" i="24"/>
  <c r="J45" i="24"/>
  <c r="S44" i="24"/>
  <c r="L44" i="24"/>
  <c r="K44" i="24"/>
  <c r="J44" i="24"/>
  <c r="S43" i="24"/>
  <c r="L43" i="24"/>
  <c r="K43" i="24"/>
  <c r="J43" i="24"/>
  <c r="S42" i="24"/>
  <c r="L42" i="24"/>
  <c r="K42" i="24"/>
  <c r="J42" i="24"/>
  <c r="S41" i="24"/>
  <c r="L41" i="24"/>
  <c r="K41" i="24"/>
  <c r="J41" i="24"/>
  <c r="S40" i="24"/>
  <c r="L40" i="24"/>
  <c r="K40" i="24"/>
  <c r="J40" i="24"/>
  <c r="S39" i="24"/>
  <c r="L39" i="24"/>
  <c r="K39" i="24"/>
  <c r="J39" i="24"/>
  <c r="S38" i="24"/>
  <c r="L38" i="24"/>
  <c r="K38" i="24"/>
  <c r="J38" i="24"/>
  <c r="S37" i="24"/>
  <c r="L37" i="24"/>
  <c r="K37" i="24"/>
  <c r="J37" i="24"/>
  <c r="S36" i="24"/>
  <c r="L36" i="24"/>
  <c r="E5" i="24" s="1"/>
  <c r="K36" i="24"/>
  <c r="J36" i="24"/>
  <c r="R33" i="24"/>
  <c r="Q33" i="24"/>
  <c r="P33" i="24"/>
  <c r="O33" i="24"/>
  <c r="N33" i="24"/>
  <c r="M33" i="24"/>
  <c r="L33" i="24"/>
  <c r="K33" i="24"/>
  <c r="R32" i="24"/>
  <c r="Q32" i="24"/>
  <c r="P32" i="24"/>
  <c r="O32" i="24"/>
  <c r="N32" i="24"/>
  <c r="M32" i="24"/>
  <c r="L32" i="24"/>
  <c r="K32" i="24"/>
  <c r="R31" i="24"/>
  <c r="Q31" i="24"/>
  <c r="P31" i="24"/>
  <c r="O31" i="24"/>
  <c r="N31" i="24"/>
  <c r="M31" i="24"/>
  <c r="L31" i="24"/>
  <c r="K31" i="24"/>
  <c r="T31" i="24" s="1"/>
  <c r="S30" i="24"/>
  <c r="Q30" i="24"/>
  <c r="P30" i="24"/>
  <c r="O30" i="24"/>
  <c r="N30" i="24"/>
  <c r="M30" i="24"/>
  <c r="L30" i="24"/>
  <c r="K30" i="24"/>
  <c r="S29" i="24"/>
  <c r="Q29" i="24"/>
  <c r="P29" i="24"/>
  <c r="O29" i="24"/>
  <c r="N29" i="24"/>
  <c r="M29" i="24"/>
  <c r="L29" i="24"/>
  <c r="K29" i="24"/>
  <c r="S28" i="24"/>
  <c r="Q28" i="24"/>
  <c r="P28" i="24"/>
  <c r="O28" i="24"/>
  <c r="N28" i="24"/>
  <c r="M28" i="24"/>
  <c r="L28" i="24"/>
  <c r="K28" i="24"/>
  <c r="T28" i="24" s="1"/>
  <c r="S27" i="24"/>
  <c r="R27" i="24"/>
  <c r="P27" i="24"/>
  <c r="O27" i="24"/>
  <c r="N27" i="24"/>
  <c r="M27" i="24"/>
  <c r="L27" i="24"/>
  <c r="K27" i="24"/>
  <c r="S26" i="24"/>
  <c r="R26" i="24"/>
  <c r="P26" i="24"/>
  <c r="O26" i="24"/>
  <c r="N26" i="24"/>
  <c r="M26" i="24"/>
  <c r="L26" i="24"/>
  <c r="K26" i="24"/>
  <c r="S25" i="24"/>
  <c r="R25" i="24"/>
  <c r="P25" i="24"/>
  <c r="O25" i="24"/>
  <c r="N25" i="24"/>
  <c r="M25" i="24"/>
  <c r="L25" i="24"/>
  <c r="K25" i="24"/>
  <c r="T25" i="24" s="1"/>
  <c r="S24" i="24"/>
  <c r="R24" i="24"/>
  <c r="Q24" i="24"/>
  <c r="O24" i="24"/>
  <c r="N24" i="24"/>
  <c r="M24" i="24"/>
  <c r="L24" i="24"/>
  <c r="K24" i="24"/>
  <c r="S23" i="24"/>
  <c r="R23" i="24"/>
  <c r="Q23" i="24"/>
  <c r="O23" i="24"/>
  <c r="N23" i="24"/>
  <c r="M23" i="24"/>
  <c r="L23" i="24"/>
  <c r="K23" i="24"/>
  <c r="S22" i="24"/>
  <c r="R22" i="24"/>
  <c r="Q22" i="24"/>
  <c r="O22" i="24"/>
  <c r="N22" i="24"/>
  <c r="M22" i="24"/>
  <c r="L22" i="24"/>
  <c r="K22" i="24"/>
  <c r="T22" i="24" s="1"/>
  <c r="S21" i="24"/>
  <c r="R21" i="24"/>
  <c r="Q21" i="24"/>
  <c r="P21" i="24"/>
  <c r="N21" i="24"/>
  <c r="M21" i="24"/>
  <c r="L21" i="24"/>
  <c r="K21" i="24"/>
  <c r="S20" i="24"/>
  <c r="R20" i="24"/>
  <c r="Q20" i="24"/>
  <c r="P20" i="24"/>
  <c r="N20" i="24"/>
  <c r="M20" i="24"/>
  <c r="L20" i="24"/>
  <c r="K20" i="24"/>
  <c r="S19" i="24"/>
  <c r="R19" i="24"/>
  <c r="Q19" i="24"/>
  <c r="P19" i="24"/>
  <c r="N19" i="24"/>
  <c r="M19" i="24"/>
  <c r="L19" i="24"/>
  <c r="K19" i="24"/>
  <c r="T19" i="24" s="1"/>
  <c r="S18" i="24"/>
  <c r="R18" i="24"/>
  <c r="Q18" i="24"/>
  <c r="P18" i="24"/>
  <c r="O18" i="24"/>
  <c r="M18" i="24"/>
  <c r="L18" i="24"/>
  <c r="K18" i="24"/>
  <c r="S17" i="24"/>
  <c r="R17" i="24"/>
  <c r="Q17" i="24"/>
  <c r="P17" i="24"/>
  <c r="O17" i="24"/>
  <c r="M17" i="24"/>
  <c r="L17" i="24"/>
  <c r="K17" i="24"/>
  <c r="S16" i="24"/>
  <c r="R16" i="24"/>
  <c r="Q16" i="24"/>
  <c r="P16" i="24"/>
  <c r="O16" i="24"/>
  <c r="M16" i="24"/>
  <c r="L16" i="24"/>
  <c r="K16" i="24"/>
  <c r="T16" i="24" s="1"/>
  <c r="S15" i="24"/>
  <c r="R15" i="24"/>
  <c r="Q15" i="24"/>
  <c r="P15" i="24"/>
  <c r="O15" i="24"/>
  <c r="N15" i="24"/>
  <c r="L15" i="24"/>
  <c r="K15" i="24"/>
  <c r="S14" i="24"/>
  <c r="R14" i="24"/>
  <c r="Q14" i="24"/>
  <c r="P14" i="24"/>
  <c r="O14" i="24"/>
  <c r="N14" i="24"/>
  <c r="L14" i="24"/>
  <c r="K14" i="24"/>
  <c r="T13" i="24"/>
  <c r="S13" i="24"/>
  <c r="R13" i="24"/>
  <c r="Q13" i="24"/>
  <c r="P13" i="24"/>
  <c r="O13" i="24"/>
  <c r="N13" i="24"/>
  <c r="L13" i="24"/>
  <c r="K13" i="24"/>
  <c r="S12" i="24"/>
  <c r="R12" i="24"/>
  <c r="Q12" i="24"/>
  <c r="P12" i="24"/>
  <c r="O12" i="24"/>
  <c r="N12" i="24"/>
  <c r="M12" i="24"/>
  <c r="K12" i="24"/>
  <c r="S11" i="24"/>
  <c r="R11" i="24"/>
  <c r="Q11" i="24"/>
  <c r="P11" i="24"/>
  <c r="O11" i="24"/>
  <c r="N11" i="24"/>
  <c r="M11" i="24"/>
  <c r="K11" i="24"/>
  <c r="S10" i="24"/>
  <c r="R10" i="24"/>
  <c r="Q10" i="24"/>
  <c r="P10" i="24"/>
  <c r="O10" i="24"/>
  <c r="N10" i="24"/>
  <c r="M10" i="24"/>
  <c r="K10" i="24"/>
  <c r="T10" i="24" s="1"/>
  <c r="S9" i="24"/>
  <c r="R9" i="24"/>
  <c r="Q9" i="24"/>
  <c r="P9" i="24"/>
  <c r="O9" i="24"/>
  <c r="N9" i="24"/>
  <c r="M9" i="24"/>
  <c r="L9" i="24"/>
  <c r="S8" i="24"/>
  <c r="R8" i="24"/>
  <c r="Q8" i="24"/>
  <c r="P8" i="24"/>
  <c r="O8" i="24"/>
  <c r="N8" i="24"/>
  <c r="M8" i="24"/>
  <c r="L8" i="24"/>
  <c r="S7" i="24"/>
  <c r="R7" i="24"/>
  <c r="Q7" i="24"/>
  <c r="P7" i="24"/>
  <c r="O7" i="24"/>
  <c r="N7" i="24"/>
  <c r="M7" i="24"/>
  <c r="L7" i="24"/>
  <c r="T7" i="24" s="1"/>
  <c r="C5" i="24"/>
  <c r="L1" i="24"/>
  <c r="S71" i="23"/>
  <c r="L71" i="23"/>
  <c r="K71" i="23"/>
  <c r="J71" i="23"/>
  <c r="S70" i="23"/>
  <c r="L70" i="23"/>
  <c r="K70" i="23"/>
  <c r="J70" i="23"/>
  <c r="S69" i="23"/>
  <c r="L69" i="23"/>
  <c r="K69" i="23"/>
  <c r="J69" i="23"/>
  <c r="S68" i="23"/>
  <c r="L68" i="23"/>
  <c r="K68" i="23"/>
  <c r="J68" i="23"/>
  <c r="S67" i="23"/>
  <c r="L67" i="23"/>
  <c r="K67" i="23"/>
  <c r="J67" i="23"/>
  <c r="S66" i="23"/>
  <c r="L66" i="23"/>
  <c r="K66" i="23"/>
  <c r="J66" i="23"/>
  <c r="S65" i="23"/>
  <c r="L65" i="23"/>
  <c r="K65" i="23"/>
  <c r="J65" i="23"/>
  <c r="S64" i="23"/>
  <c r="L64" i="23"/>
  <c r="K64" i="23"/>
  <c r="J64" i="23"/>
  <c r="S63" i="23"/>
  <c r="L63" i="23"/>
  <c r="K63" i="23"/>
  <c r="J63" i="23"/>
  <c r="S62" i="23"/>
  <c r="L62" i="23"/>
  <c r="K62" i="23"/>
  <c r="J62" i="23"/>
  <c r="S61" i="23"/>
  <c r="L61" i="23"/>
  <c r="K61" i="23"/>
  <c r="J61" i="23"/>
  <c r="S60" i="23"/>
  <c r="L60" i="23"/>
  <c r="K60" i="23"/>
  <c r="J60" i="23"/>
  <c r="S59" i="23"/>
  <c r="L59" i="23"/>
  <c r="K59" i="23"/>
  <c r="J59" i="23"/>
  <c r="S58" i="23"/>
  <c r="L58" i="23"/>
  <c r="K58" i="23"/>
  <c r="J58" i="23"/>
  <c r="S57" i="23"/>
  <c r="L57" i="23"/>
  <c r="K57" i="23"/>
  <c r="J57" i="23"/>
  <c r="S56" i="23"/>
  <c r="L56" i="23"/>
  <c r="K56" i="23"/>
  <c r="J56" i="23"/>
  <c r="S55" i="23"/>
  <c r="L55" i="23"/>
  <c r="K55" i="23"/>
  <c r="J55" i="23"/>
  <c r="S54" i="23"/>
  <c r="L54" i="23"/>
  <c r="K54" i="23"/>
  <c r="J54" i="23"/>
  <c r="S53" i="23"/>
  <c r="L53" i="23"/>
  <c r="K53" i="23"/>
  <c r="J53" i="23"/>
  <c r="S52" i="23"/>
  <c r="L52" i="23"/>
  <c r="K52" i="23"/>
  <c r="J52" i="23"/>
  <c r="S51" i="23"/>
  <c r="L51" i="23"/>
  <c r="K51" i="23"/>
  <c r="J51" i="23"/>
  <c r="S50" i="23"/>
  <c r="L50" i="23"/>
  <c r="K50" i="23"/>
  <c r="J50" i="23"/>
  <c r="S49" i="23"/>
  <c r="L49" i="23"/>
  <c r="K49" i="23"/>
  <c r="J49" i="23"/>
  <c r="S48" i="23"/>
  <c r="L48" i="23"/>
  <c r="K48" i="23"/>
  <c r="J48" i="23"/>
  <c r="S47" i="23"/>
  <c r="L47" i="23"/>
  <c r="K47" i="23"/>
  <c r="J47" i="23"/>
  <c r="S46" i="23"/>
  <c r="L46" i="23"/>
  <c r="K46" i="23"/>
  <c r="J46" i="23"/>
  <c r="S45" i="23"/>
  <c r="L45" i="23"/>
  <c r="K45" i="23"/>
  <c r="J45" i="23"/>
  <c r="S44" i="23"/>
  <c r="L44" i="23"/>
  <c r="K44" i="23"/>
  <c r="J44" i="23"/>
  <c r="S43" i="23"/>
  <c r="L43" i="23"/>
  <c r="K43" i="23"/>
  <c r="J43" i="23"/>
  <c r="S42" i="23"/>
  <c r="L42" i="23"/>
  <c r="K42" i="23"/>
  <c r="J42" i="23"/>
  <c r="S41" i="23"/>
  <c r="L41" i="23"/>
  <c r="K41" i="23"/>
  <c r="J41" i="23"/>
  <c r="S40" i="23"/>
  <c r="L40" i="23"/>
  <c r="K40" i="23"/>
  <c r="J40" i="23"/>
  <c r="S39" i="23"/>
  <c r="L39" i="23"/>
  <c r="K39" i="23"/>
  <c r="J39" i="23"/>
  <c r="S38" i="23"/>
  <c r="L38" i="23"/>
  <c r="K38" i="23"/>
  <c r="J38" i="23"/>
  <c r="S37" i="23"/>
  <c r="L37" i="23"/>
  <c r="K37" i="23"/>
  <c r="J37" i="23"/>
  <c r="S36" i="23"/>
  <c r="L36" i="23"/>
  <c r="K36" i="23"/>
  <c r="J36" i="23"/>
  <c r="R33" i="23"/>
  <c r="Q33" i="23"/>
  <c r="P33" i="23"/>
  <c r="O33" i="23"/>
  <c r="N33" i="23"/>
  <c r="M33" i="23"/>
  <c r="L33" i="23"/>
  <c r="K33" i="23"/>
  <c r="R32" i="23"/>
  <c r="Q32" i="23"/>
  <c r="P32" i="23"/>
  <c r="O32" i="23"/>
  <c r="N32" i="23"/>
  <c r="M32" i="23"/>
  <c r="L32" i="23"/>
  <c r="K32" i="23"/>
  <c r="R31" i="23"/>
  <c r="Q31" i="23"/>
  <c r="P31" i="23"/>
  <c r="O31" i="23"/>
  <c r="N31" i="23"/>
  <c r="M31" i="23"/>
  <c r="L31" i="23"/>
  <c r="K31" i="23"/>
  <c r="T31" i="23" s="1"/>
  <c r="S30" i="23"/>
  <c r="Q30" i="23"/>
  <c r="P30" i="23"/>
  <c r="O30" i="23"/>
  <c r="N30" i="23"/>
  <c r="M30" i="23"/>
  <c r="L30" i="23"/>
  <c r="K30" i="23"/>
  <c r="S29" i="23"/>
  <c r="Q29" i="23"/>
  <c r="P29" i="23"/>
  <c r="O29" i="23"/>
  <c r="N29" i="23"/>
  <c r="M29" i="23"/>
  <c r="L29" i="23"/>
  <c r="K29" i="23"/>
  <c r="S28" i="23"/>
  <c r="Q28" i="23"/>
  <c r="P28" i="23"/>
  <c r="O28" i="23"/>
  <c r="N28" i="23"/>
  <c r="M28" i="23"/>
  <c r="L28" i="23"/>
  <c r="K28" i="23"/>
  <c r="T28" i="23" s="1"/>
  <c r="S27" i="23"/>
  <c r="R27" i="23"/>
  <c r="P27" i="23"/>
  <c r="O27" i="23"/>
  <c r="N27" i="23"/>
  <c r="M27" i="23"/>
  <c r="L27" i="23"/>
  <c r="K27" i="23"/>
  <c r="S26" i="23"/>
  <c r="R26" i="23"/>
  <c r="P26" i="23"/>
  <c r="O26" i="23"/>
  <c r="N26" i="23"/>
  <c r="M26" i="23"/>
  <c r="L26" i="23"/>
  <c r="K26" i="23"/>
  <c r="T25" i="23"/>
  <c r="S25" i="23"/>
  <c r="R25" i="23"/>
  <c r="P25" i="23"/>
  <c r="O25" i="23"/>
  <c r="N25" i="23"/>
  <c r="M25" i="23"/>
  <c r="L25" i="23"/>
  <c r="K25" i="23"/>
  <c r="S24" i="23"/>
  <c r="R24" i="23"/>
  <c r="Q24" i="23"/>
  <c r="O24" i="23"/>
  <c r="N24" i="23"/>
  <c r="M24" i="23"/>
  <c r="L24" i="23"/>
  <c r="K24" i="23"/>
  <c r="S23" i="23"/>
  <c r="R23" i="23"/>
  <c r="Q23" i="23"/>
  <c r="O23" i="23"/>
  <c r="N23" i="23"/>
  <c r="M23" i="23"/>
  <c r="L23" i="23"/>
  <c r="K23" i="23"/>
  <c r="S22" i="23"/>
  <c r="R22" i="23"/>
  <c r="Q22" i="23"/>
  <c r="O22" i="23"/>
  <c r="N22" i="23"/>
  <c r="M22" i="23"/>
  <c r="L22" i="23"/>
  <c r="K22" i="23"/>
  <c r="T22" i="23" s="1"/>
  <c r="S21" i="23"/>
  <c r="R21" i="23"/>
  <c r="Q21" i="23"/>
  <c r="P21" i="23"/>
  <c r="N21" i="23"/>
  <c r="M21" i="23"/>
  <c r="L21" i="23"/>
  <c r="K21" i="23"/>
  <c r="S20" i="23"/>
  <c r="R20" i="23"/>
  <c r="Q20" i="23"/>
  <c r="P20" i="23"/>
  <c r="N20" i="23"/>
  <c r="M20" i="23"/>
  <c r="L20" i="23"/>
  <c r="K20" i="23"/>
  <c r="S19" i="23"/>
  <c r="R19" i="23"/>
  <c r="Q19" i="23"/>
  <c r="P19" i="23"/>
  <c r="N19" i="23"/>
  <c r="M19" i="23"/>
  <c r="L19" i="23"/>
  <c r="K19" i="23"/>
  <c r="T19" i="23" s="1"/>
  <c r="S18" i="23"/>
  <c r="R18" i="23"/>
  <c r="Q18" i="23"/>
  <c r="P18" i="23"/>
  <c r="O18" i="23"/>
  <c r="M18" i="23"/>
  <c r="L18" i="23"/>
  <c r="K18" i="23"/>
  <c r="S17" i="23"/>
  <c r="R17" i="23"/>
  <c r="Q17" i="23"/>
  <c r="P17" i="23"/>
  <c r="O17" i="23"/>
  <c r="M17" i="23"/>
  <c r="L17" i="23"/>
  <c r="K17" i="23"/>
  <c r="S16" i="23"/>
  <c r="R16" i="23"/>
  <c r="Q16" i="23"/>
  <c r="P16" i="23"/>
  <c r="O16" i="23"/>
  <c r="M16" i="23"/>
  <c r="L16" i="23"/>
  <c r="K16" i="23"/>
  <c r="T16" i="23" s="1"/>
  <c r="S15" i="23"/>
  <c r="R15" i="23"/>
  <c r="Q15" i="23"/>
  <c r="P15" i="23"/>
  <c r="O15" i="23"/>
  <c r="N15" i="23"/>
  <c r="L15" i="23"/>
  <c r="K15" i="23"/>
  <c r="S14" i="23"/>
  <c r="R14" i="23"/>
  <c r="Q14" i="23"/>
  <c r="P14" i="23"/>
  <c r="O14" i="23"/>
  <c r="N14" i="23"/>
  <c r="L14" i="23"/>
  <c r="K14" i="23"/>
  <c r="S13" i="23"/>
  <c r="R13" i="23"/>
  <c r="Q13" i="23"/>
  <c r="P13" i="23"/>
  <c r="O13" i="23"/>
  <c r="N13" i="23"/>
  <c r="L13" i="23"/>
  <c r="K13" i="23"/>
  <c r="T13" i="23" s="1"/>
  <c r="S12" i="23"/>
  <c r="R12" i="23"/>
  <c r="Q12" i="23"/>
  <c r="P12" i="23"/>
  <c r="O12" i="23"/>
  <c r="N12" i="23"/>
  <c r="M12" i="23"/>
  <c r="K12" i="23"/>
  <c r="S11" i="23"/>
  <c r="R11" i="23"/>
  <c r="Q11" i="23"/>
  <c r="P11" i="23"/>
  <c r="O11" i="23"/>
  <c r="N11" i="23"/>
  <c r="M11" i="23"/>
  <c r="K11" i="23"/>
  <c r="S10" i="23"/>
  <c r="R10" i="23"/>
  <c r="Q10" i="23"/>
  <c r="P10" i="23"/>
  <c r="O10" i="23"/>
  <c r="N10" i="23"/>
  <c r="M10" i="23"/>
  <c r="K10" i="23"/>
  <c r="T10" i="23" s="1"/>
  <c r="S9" i="23"/>
  <c r="R9" i="23"/>
  <c r="Q9" i="23"/>
  <c r="P9" i="23"/>
  <c r="O9" i="23"/>
  <c r="N9" i="23"/>
  <c r="M9" i="23"/>
  <c r="L9" i="23"/>
  <c r="S8" i="23"/>
  <c r="R8" i="23"/>
  <c r="Q8" i="23"/>
  <c r="P8" i="23"/>
  <c r="O8" i="23"/>
  <c r="N8" i="23"/>
  <c r="M8" i="23"/>
  <c r="L8" i="23"/>
  <c r="S7" i="23"/>
  <c r="R7" i="23"/>
  <c r="Q7" i="23"/>
  <c r="P7" i="23"/>
  <c r="O7" i="23"/>
  <c r="N7" i="23"/>
  <c r="M7" i="23"/>
  <c r="L7" i="23"/>
  <c r="T7" i="23" s="1"/>
  <c r="E5" i="23"/>
  <c r="C5" i="23"/>
  <c r="L1" i="23"/>
  <c r="S60" i="22"/>
  <c r="L60" i="22"/>
  <c r="K60" i="22"/>
  <c r="J60" i="22"/>
  <c r="S59" i="22"/>
  <c r="L59" i="22"/>
  <c r="K59" i="22"/>
  <c r="J59" i="22"/>
  <c r="S58" i="22"/>
  <c r="L58" i="22"/>
  <c r="K58" i="22"/>
  <c r="J58" i="22"/>
  <c r="S57" i="22"/>
  <c r="L57" i="22"/>
  <c r="K57" i="22"/>
  <c r="J57" i="22"/>
  <c r="S56" i="22"/>
  <c r="L56" i="22"/>
  <c r="K56" i="22"/>
  <c r="J56" i="22"/>
  <c r="S55" i="22"/>
  <c r="L55" i="22"/>
  <c r="K55" i="22"/>
  <c r="J55" i="22"/>
  <c r="S54" i="22"/>
  <c r="L54" i="22"/>
  <c r="K54" i="22"/>
  <c r="J54" i="22"/>
  <c r="S53" i="22"/>
  <c r="L53" i="22"/>
  <c r="K53" i="22"/>
  <c r="J53" i="22"/>
  <c r="S52" i="22"/>
  <c r="L52" i="22"/>
  <c r="K52" i="22"/>
  <c r="J52" i="22"/>
  <c r="S51" i="22"/>
  <c r="L51" i="22"/>
  <c r="K51" i="22"/>
  <c r="J51" i="22"/>
  <c r="S50" i="22"/>
  <c r="L50" i="22"/>
  <c r="K50" i="22"/>
  <c r="J50" i="22"/>
  <c r="S49" i="22"/>
  <c r="L49" i="22"/>
  <c r="K49" i="22"/>
  <c r="J49" i="22"/>
  <c r="S48" i="22"/>
  <c r="L48" i="22"/>
  <c r="K48" i="22"/>
  <c r="J48" i="22"/>
  <c r="S47" i="22"/>
  <c r="L47" i="22"/>
  <c r="K47" i="22"/>
  <c r="J47" i="22"/>
  <c r="S46" i="22"/>
  <c r="L46" i="22"/>
  <c r="K46" i="22"/>
  <c r="J46" i="22"/>
  <c r="S45" i="22"/>
  <c r="L45" i="22"/>
  <c r="K45" i="22"/>
  <c r="J45" i="22"/>
  <c r="S44" i="22"/>
  <c r="L44" i="22"/>
  <c r="K44" i="22"/>
  <c r="J44" i="22"/>
  <c r="S43" i="22"/>
  <c r="L43" i="22"/>
  <c r="K43" i="22"/>
  <c r="J43" i="22"/>
  <c r="S42" i="22"/>
  <c r="L42" i="22"/>
  <c r="K42" i="22"/>
  <c r="J42" i="22"/>
  <c r="S41" i="22"/>
  <c r="L41" i="22"/>
  <c r="K41" i="22"/>
  <c r="J41" i="22"/>
  <c r="S40" i="22"/>
  <c r="L40" i="22"/>
  <c r="K40" i="22"/>
  <c r="J40" i="22"/>
  <c r="S39" i="22"/>
  <c r="L39" i="22"/>
  <c r="K39" i="22"/>
  <c r="J39" i="22"/>
  <c r="S38" i="22"/>
  <c r="L38" i="22"/>
  <c r="K38" i="22"/>
  <c r="J38" i="22"/>
  <c r="S37" i="22"/>
  <c r="L37" i="22"/>
  <c r="K37" i="22"/>
  <c r="J37" i="22"/>
  <c r="S36" i="22"/>
  <c r="L36" i="22"/>
  <c r="K36" i="22"/>
  <c r="J36" i="22"/>
  <c r="S35" i="22"/>
  <c r="L35" i="22"/>
  <c r="K35" i="22"/>
  <c r="J35" i="22"/>
  <c r="S34" i="22"/>
  <c r="L34" i="22"/>
  <c r="K34" i="22"/>
  <c r="J34" i="22"/>
  <c r="S33" i="22"/>
  <c r="L33" i="22"/>
  <c r="E5" i="22" s="1"/>
  <c r="K33" i="22"/>
  <c r="J33" i="22"/>
  <c r="Q30" i="22"/>
  <c r="P30" i="22"/>
  <c r="O30" i="22"/>
  <c r="N30" i="22"/>
  <c r="M30" i="22"/>
  <c r="L30" i="22"/>
  <c r="K30" i="22"/>
  <c r="Q29" i="22"/>
  <c r="P29" i="22"/>
  <c r="O29" i="22"/>
  <c r="N29" i="22"/>
  <c r="M29" i="22"/>
  <c r="L29" i="22"/>
  <c r="K29" i="22"/>
  <c r="S28" i="22"/>
  <c r="Q28" i="22"/>
  <c r="P28" i="22"/>
  <c r="O28" i="22"/>
  <c r="N28" i="22"/>
  <c r="M28" i="22"/>
  <c r="L28" i="22"/>
  <c r="K28" i="22"/>
  <c r="R27" i="22"/>
  <c r="P27" i="22"/>
  <c r="O27" i="22"/>
  <c r="N27" i="22"/>
  <c r="M27" i="22"/>
  <c r="L27" i="22"/>
  <c r="K27" i="22"/>
  <c r="R26" i="22"/>
  <c r="P26" i="22"/>
  <c r="O26" i="22"/>
  <c r="N26" i="22"/>
  <c r="M26" i="22"/>
  <c r="L26" i="22"/>
  <c r="K26" i="22"/>
  <c r="S25" i="22"/>
  <c r="R25" i="22"/>
  <c r="P25" i="22"/>
  <c r="O25" i="22"/>
  <c r="N25" i="22"/>
  <c r="M25" i="22"/>
  <c r="L25" i="22"/>
  <c r="K25" i="22"/>
  <c r="R24" i="22"/>
  <c r="Q24" i="22"/>
  <c r="O24" i="22"/>
  <c r="N24" i="22"/>
  <c r="M24" i="22"/>
  <c r="L24" i="22"/>
  <c r="K24" i="22"/>
  <c r="R23" i="22"/>
  <c r="Q23" i="22"/>
  <c r="O23" i="22"/>
  <c r="N23" i="22"/>
  <c r="M23" i="22"/>
  <c r="L23" i="22"/>
  <c r="K23" i="22"/>
  <c r="S22" i="22"/>
  <c r="R22" i="22"/>
  <c r="Q22" i="22"/>
  <c r="O22" i="22"/>
  <c r="N22" i="22"/>
  <c r="M22" i="22"/>
  <c r="L22" i="22"/>
  <c r="K22" i="22"/>
  <c r="R21" i="22"/>
  <c r="Q21" i="22"/>
  <c r="P21" i="22"/>
  <c r="N21" i="22"/>
  <c r="M21" i="22"/>
  <c r="L21" i="22"/>
  <c r="K21" i="22"/>
  <c r="R20" i="22"/>
  <c r="Q20" i="22"/>
  <c r="P20" i="22"/>
  <c r="N20" i="22"/>
  <c r="M20" i="22"/>
  <c r="L20" i="22"/>
  <c r="K20" i="22"/>
  <c r="S19" i="22"/>
  <c r="R19" i="22"/>
  <c r="Q19" i="22"/>
  <c r="P19" i="22"/>
  <c r="N19" i="22"/>
  <c r="M19" i="22"/>
  <c r="L19" i="22"/>
  <c r="K19" i="22"/>
  <c r="R18" i="22"/>
  <c r="Q18" i="22"/>
  <c r="P18" i="22"/>
  <c r="O18" i="22"/>
  <c r="M18" i="22"/>
  <c r="L18" i="22"/>
  <c r="K18" i="22"/>
  <c r="R17" i="22"/>
  <c r="Q17" i="22"/>
  <c r="P17" i="22"/>
  <c r="O17" i="22"/>
  <c r="M17" i="22"/>
  <c r="L17" i="22"/>
  <c r="K17" i="22"/>
  <c r="S16" i="22"/>
  <c r="R16" i="22"/>
  <c r="Q16" i="22"/>
  <c r="P16" i="22"/>
  <c r="O16" i="22"/>
  <c r="M16" i="22"/>
  <c r="L16" i="22"/>
  <c r="K16" i="22"/>
  <c r="R15" i="22"/>
  <c r="Q15" i="22"/>
  <c r="P15" i="22"/>
  <c r="O15" i="22"/>
  <c r="N15" i="22"/>
  <c r="L15" i="22"/>
  <c r="K15" i="22"/>
  <c r="R14" i="22"/>
  <c r="Q14" i="22"/>
  <c r="P14" i="22"/>
  <c r="O14" i="22"/>
  <c r="N14" i="22"/>
  <c r="L14" i="22"/>
  <c r="K14" i="22"/>
  <c r="S13" i="22"/>
  <c r="R13" i="22"/>
  <c r="Q13" i="22"/>
  <c r="P13" i="22"/>
  <c r="O13" i="22"/>
  <c r="N13" i="22"/>
  <c r="L13" i="22"/>
  <c r="K13" i="22"/>
  <c r="R12" i="22"/>
  <c r="Q12" i="22"/>
  <c r="P12" i="22"/>
  <c r="O12" i="22"/>
  <c r="N12" i="22"/>
  <c r="M12" i="22"/>
  <c r="K12" i="22"/>
  <c r="R11" i="22"/>
  <c r="Q11" i="22"/>
  <c r="P11" i="22"/>
  <c r="O11" i="22"/>
  <c r="N11" i="22"/>
  <c r="M11" i="22"/>
  <c r="K11" i="22"/>
  <c r="S10" i="22"/>
  <c r="R10" i="22"/>
  <c r="Q10" i="22"/>
  <c r="P10" i="22"/>
  <c r="O10" i="22"/>
  <c r="N10" i="22"/>
  <c r="M10" i="22"/>
  <c r="K10" i="22"/>
  <c r="R9" i="22"/>
  <c r="Q9" i="22"/>
  <c r="P9" i="22"/>
  <c r="O9" i="22"/>
  <c r="N9" i="22"/>
  <c r="M9" i="22"/>
  <c r="L9" i="22"/>
  <c r="R8" i="22"/>
  <c r="Q8" i="22"/>
  <c r="P8" i="22"/>
  <c r="O8" i="22"/>
  <c r="N8" i="22"/>
  <c r="M8" i="22"/>
  <c r="L8" i="22"/>
  <c r="S7" i="22"/>
  <c r="R7" i="22"/>
  <c r="Q7" i="22"/>
  <c r="P7" i="22"/>
  <c r="O7" i="22"/>
  <c r="N7" i="22"/>
  <c r="M7" i="22"/>
  <c r="L7" i="22"/>
  <c r="C5" i="22"/>
  <c r="L1" i="22"/>
  <c r="S60" i="21"/>
  <c r="L60" i="21"/>
  <c r="K60" i="21"/>
  <c r="J60" i="21"/>
  <c r="S59" i="21"/>
  <c r="L59" i="21"/>
  <c r="K59" i="21"/>
  <c r="J59" i="21"/>
  <c r="S58" i="21"/>
  <c r="L58" i="21"/>
  <c r="K58" i="21"/>
  <c r="J58" i="21"/>
  <c r="S57" i="21"/>
  <c r="L57" i="21"/>
  <c r="K57" i="21"/>
  <c r="J57" i="21"/>
  <c r="S56" i="21"/>
  <c r="L56" i="21"/>
  <c r="K56" i="21"/>
  <c r="J56" i="21"/>
  <c r="S55" i="21"/>
  <c r="L55" i="21"/>
  <c r="K55" i="21"/>
  <c r="J55" i="21"/>
  <c r="S54" i="21"/>
  <c r="L54" i="21"/>
  <c r="K54" i="21"/>
  <c r="J54" i="21"/>
  <c r="S53" i="21"/>
  <c r="L53" i="21"/>
  <c r="K53" i="21"/>
  <c r="J53" i="21"/>
  <c r="S52" i="21"/>
  <c r="L52" i="21"/>
  <c r="K52" i="21"/>
  <c r="J52" i="21"/>
  <c r="S51" i="21"/>
  <c r="L51" i="21"/>
  <c r="K51" i="21"/>
  <c r="J51" i="21"/>
  <c r="S50" i="21"/>
  <c r="L50" i="21"/>
  <c r="K50" i="21"/>
  <c r="J50" i="21"/>
  <c r="S49" i="21"/>
  <c r="L49" i="21"/>
  <c r="K49" i="21"/>
  <c r="J49" i="21"/>
  <c r="S48" i="21"/>
  <c r="L48" i="21"/>
  <c r="K48" i="21"/>
  <c r="J48" i="21"/>
  <c r="S47" i="21"/>
  <c r="L47" i="21"/>
  <c r="K47" i="21"/>
  <c r="J47" i="21"/>
  <c r="S46" i="21"/>
  <c r="L46" i="21"/>
  <c r="K46" i="21"/>
  <c r="J46" i="21"/>
  <c r="S45" i="21"/>
  <c r="L45" i="21"/>
  <c r="K45" i="21"/>
  <c r="J45" i="21"/>
  <c r="S44" i="21"/>
  <c r="L44" i="21"/>
  <c r="K44" i="21"/>
  <c r="J44" i="21"/>
  <c r="S43" i="21"/>
  <c r="L43" i="21"/>
  <c r="K43" i="21"/>
  <c r="J43" i="21"/>
  <c r="S42" i="21"/>
  <c r="L42" i="21"/>
  <c r="K42" i="21"/>
  <c r="J42" i="21"/>
  <c r="S41" i="21"/>
  <c r="L41" i="21"/>
  <c r="K41" i="21"/>
  <c r="J41" i="21"/>
  <c r="S40" i="21"/>
  <c r="L40" i="21"/>
  <c r="K40" i="21"/>
  <c r="J40" i="21"/>
  <c r="S39" i="21"/>
  <c r="L39" i="21"/>
  <c r="K39" i="21"/>
  <c r="J39" i="21"/>
  <c r="S38" i="21"/>
  <c r="L38" i="21"/>
  <c r="K38" i="21"/>
  <c r="J38" i="21"/>
  <c r="S37" i="21"/>
  <c r="L37" i="21"/>
  <c r="K37" i="21"/>
  <c r="J37" i="21"/>
  <c r="S36" i="21"/>
  <c r="L36" i="21"/>
  <c r="K36" i="21"/>
  <c r="J36" i="21"/>
  <c r="S35" i="21"/>
  <c r="L35" i="21"/>
  <c r="K35" i="21"/>
  <c r="J35" i="21"/>
  <c r="S34" i="21"/>
  <c r="L34" i="21"/>
  <c r="E5" i="21" s="1"/>
  <c r="K34" i="21"/>
  <c r="J34" i="21"/>
  <c r="S33" i="21"/>
  <c r="L33" i="21"/>
  <c r="K33" i="21"/>
  <c r="J33" i="21"/>
  <c r="Q30" i="21"/>
  <c r="P30" i="21"/>
  <c r="O30" i="21"/>
  <c r="N30" i="21"/>
  <c r="M30" i="21"/>
  <c r="L30" i="21"/>
  <c r="K30" i="21"/>
  <c r="Q29" i="21"/>
  <c r="P29" i="21"/>
  <c r="O29" i="21"/>
  <c r="N29" i="21"/>
  <c r="M29" i="21"/>
  <c r="L29" i="21"/>
  <c r="K29" i="21"/>
  <c r="T28" i="21"/>
  <c r="Q28" i="21"/>
  <c r="P28" i="21"/>
  <c r="O28" i="21"/>
  <c r="N28" i="21"/>
  <c r="M28" i="21"/>
  <c r="L28" i="21"/>
  <c r="S28" i="21" s="1"/>
  <c r="K28" i="21"/>
  <c r="R27" i="21"/>
  <c r="P27" i="21"/>
  <c r="O27" i="21"/>
  <c r="N27" i="21"/>
  <c r="M27" i="21"/>
  <c r="L27" i="21"/>
  <c r="K27" i="21"/>
  <c r="R26" i="21"/>
  <c r="P26" i="21"/>
  <c r="O26" i="21"/>
  <c r="N26" i="21"/>
  <c r="M26" i="21"/>
  <c r="L26" i="21"/>
  <c r="K26" i="21"/>
  <c r="T25" i="21"/>
  <c r="R25" i="21"/>
  <c r="P25" i="21"/>
  <c r="O25" i="21"/>
  <c r="N25" i="21"/>
  <c r="M25" i="21"/>
  <c r="L25" i="21"/>
  <c r="K25" i="21"/>
  <c r="S25" i="21" s="1"/>
  <c r="R24" i="21"/>
  <c r="Q24" i="21"/>
  <c r="O24" i="21"/>
  <c r="N24" i="21"/>
  <c r="M24" i="21"/>
  <c r="L24" i="21"/>
  <c r="K24" i="21"/>
  <c r="R23" i="21"/>
  <c r="Q23" i="21"/>
  <c r="O23" i="21"/>
  <c r="N23" i="21"/>
  <c r="M23" i="21"/>
  <c r="L23" i="21"/>
  <c r="K23" i="21"/>
  <c r="T22" i="21"/>
  <c r="R22" i="21"/>
  <c r="Q22" i="21"/>
  <c r="O22" i="21"/>
  <c r="N22" i="21"/>
  <c r="M22" i="21"/>
  <c r="L22" i="21"/>
  <c r="K22" i="21"/>
  <c r="S22" i="21" s="1"/>
  <c r="R21" i="21"/>
  <c r="Q21" i="21"/>
  <c r="P21" i="21"/>
  <c r="N21" i="21"/>
  <c r="M21" i="21"/>
  <c r="L21" i="21"/>
  <c r="K21" i="21"/>
  <c r="R20" i="21"/>
  <c r="Q20" i="21"/>
  <c r="P20" i="21"/>
  <c r="N20" i="21"/>
  <c r="M20" i="21"/>
  <c r="L20" i="21"/>
  <c r="K20" i="21"/>
  <c r="S19" i="21"/>
  <c r="R19" i="21"/>
  <c r="Q19" i="21"/>
  <c r="P19" i="21"/>
  <c r="N19" i="21"/>
  <c r="M19" i="21"/>
  <c r="L19" i="21"/>
  <c r="K19" i="21"/>
  <c r="R18" i="21"/>
  <c r="Q18" i="21"/>
  <c r="P18" i="21"/>
  <c r="O18" i="21"/>
  <c r="M18" i="21"/>
  <c r="L18" i="21"/>
  <c r="K18" i="21"/>
  <c r="R17" i="21"/>
  <c r="Q17" i="21"/>
  <c r="P17" i="21"/>
  <c r="O17" i="21"/>
  <c r="M17" i="21"/>
  <c r="L17" i="21"/>
  <c r="K17" i="21"/>
  <c r="T16" i="21"/>
  <c r="R16" i="21"/>
  <c r="Q16" i="21"/>
  <c r="P16" i="21"/>
  <c r="O16" i="21"/>
  <c r="M16" i="21"/>
  <c r="L16" i="21"/>
  <c r="K16" i="21"/>
  <c r="S16" i="21" s="1"/>
  <c r="R15" i="21"/>
  <c r="Q15" i="21"/>
  <c r="P15" i="21"/>
  <c r="O15" i="21"/>
  <c r="N15" i="21"/>
  <c r="L15" i="21"/>
  <c r="K15" i="21"/>
  <c r="R14" i="21"/>
  <c r="Q14" i="21"/>
  <c r="P14" i="21"/>
  <c r="O14" i="21"/>
  <c r="N14" i="21"/>
  <c r="L14" i="21"/>
  <c r="K14" i="21"/>
  <c r="T13" i="21"/>
  <c r="R13" i="21"/>
  <c r="Q13" i="21"/>
  <c r="S13" i="21" s="1"/>
  <c r="P13" i="21"/>
  <c r="O13" i="21"/>
  <c r="N13" i="21"/>
  <c r="L13" i="21"/>
  <c r="K13" i="21"/>
  <c r="R12" i="21"/>
  <c r="Q12" i="21"/>
  <c r="P12" i="21"/>
  <c r="O12" i="21"/>
  <c r="N12" i="21"/>
  <c r="M12" i="21"/>
  <c r="K12" i="21"/>
  <c r="R11" i="21"/>
  <c r="Q11" i="21"/>
  <c r="P11" i="21"/>
  <c r="O11" i="21"/>
  <c r="N11" i="21"/>
  <c r="M11" i="21"/>
  <c r="K11" i="21"/>
  <c r="T10" i="21"/>
  <c r="R10" i="21"/>
  <c r="Q10" i="21"/>
  <c r="P10" i="21"/>
  <c r="O10" i="21"/>
  <c r="S10" i="21" s="1"/>
  <c r="N10" i="21"/>
  <c r="M10" i="21"/>
  <c r="K10" i="21"/>
  <c r="R9" i="21"/>
  <c r="Q9" i="21"/>
  <c r="P9" i="21"/>
  <c r="O9" i="21"/>
  <c r="N9" i="21"/>
  <c r="M9" i="21"/>
  <c r="L9" i="21"/>
  <c r="R8" i="21"/>
  <c r="Q8" i="21"/>
  <c r="P8" i="21"/>
  <c r="O8" i="21"/>
  <c r="N8" i="21"/>
  <c r="M8" i="21"/>
  <c r="L8" i="21"/>
  <c r="R7" i="21"/>
  <c r="Q7" i="21"/>
  <c r="P7" i="21"/>
  <c r="O7" i="21"/>
  <c r="N7" i="21"/>
  <c r="M7" i="21"/>
  <c r="L7" i="21"/>
  <c r="S7" i="21" s="1"/>
  <c r="C5" i="21"/>
  <c r="L1" i="21"/>
  <c r="S71" i="20"/>
  <c r="L71" i="20"/>
  <c r="K71" i="20"/>
  <c r="J71" i="20"/>
  <c r="S70" i="20"/>
  <c r="L70" i="20"/>
  <c r="K70" i="20"/>
  <c r="J70" i="20"/>
  <c r="S69" i="20"/>
  <c r="L69" i="20"/>
  <c r="K69" i="20"/>
  <c r="J69" i="20"/>
  <c r="S68" i="20"/>
  <c r="L68" i="20"/>
  <c r="K68" i="20"/>
  <c r="J68" i="20"/>
  <c r="S67" i="20"/>
  <c r="L67" i="20"/>
  <c r="K67" i="20"/>
  <c r="J67" i="20"/>
  <c r="S66" i="20"/>
  <c r="L66" i="20"/>
  <c r="K66" i="20"/>
  <c r="J66" i="20"/>
  <c r="S65" i="20"/>
  <c r="L65" i="20"/>
  <c r="K65" i="20"/>
  <c r="J65" i="20"/>
  <c r="S64" i="20"/>
  <c r="L64" i="20"/>
  <c r="K64" i="20"/>
  <c r="J64" i="20"/>
  <c r="S63" i="20"/>
  <c r="L63" i="20"/>
  <c r="K63" i="20"/>
  <c r="J63" i="20"/>
  <c r="S62" i="20"/>
  <c r="L62" i="20"/>
  <c r="K62" i="20"/>
  <c r="J62" i="20"/>
  <c r="S61" i="20"/>
  <c r="L61" i="20"/>
  <c r="K61" i="20"/>
  <c r="J61" i="20"/>
  <c r="S60" i="20"/>
  <c r="L60" i="20"/>
  <c r="K60" i="20"/>
  <c r="J60" i="20"/>
  <c r="S59" i="20"/>
  <c r="L59" i="20"/>
  <c r="K59" i="20"/>
  <c r="J59" i="20"/>
  <c r="S58" i="20"/>
  <c r="L58" i="20"/>
  <c r="K58" i="20"/>
  <c r="J58" i="20"/>
  <c r="S57" i="20"/>
  <c r="L57" i="20"/>
  <c r="K57" i="20"/>
  <c r="J57" i="20"/>
  <c r="S56" i="20"/>
  <c r="L56" i="20"/>
  <c r="K56" i="20"/>
  <c r="J56" i="20"/>
  <c r="S55" i="20"/>
  <c r="L55" i="20"/>
  <c r="K55" i="20"/>
  <c r="J55" i="20"/>
  <c r="S54" i="20"/>
  <c r="L54" i="20"/>
  <c r="K54" i="20"/>
  <c r="J54" i="20"/>
  <c r="S53" i="20"/>
  <c r="L53" i="20"/>
  <c r="K53" i="20"/>
  <c r="J53" i="20"/>
  <c r="S52" i="20"/>
  <c r="L52" i="20"/>
  <c r="K52" i="20"/>
  <c r="J52" i="20"/>
  <c r="S51" i="20"/>
  <c r="L51" i="20"/>
  <c r="K51" i="20"/>
  <c r="J51" i="20"/>
  <c r="S50" i="20"/>
  <c r="L50" i="20"/>
  <c r="K50" i="20"/>
  <c r="J50" i="20"/>
  <c r="S49" i="20"/>
  <c r="L49" i="20"/>
  <c r="K49" i="20"/>
  <c r="J49" i="20"/>
  <c r="S48" i="20"/>
  <c r="L48" i="20"/>
  <c r="K48" i="20"/>
  <c r="J48" i="20"/>
  <c r="S47" i="20"/>
  <c r="L47" i="20"/>
  <c r="K47" i="20"/>
  <c r="J47" i="20"/>
  <c r="S46" i="20"/>
  <c r="L46" i="20"/>
  <c r="K46" i="20"/>
  <c r="J46" i="20"/>
  <c r="S45" i="20"/>
  <c r="L45" i="20"/>
  <c r="K45" i="20"/>
  <c r="J45" i="20"/>
  <c r="S44" i="20"/>
  <c r="L44" i="20"/>
  <c r="K44" i="20"/>
  <c r="J44" i="20"/>
  <c r="S43" i="20"/>
  <c r="L43" i="20"/>
  <c r="K43" i="20"/>
  <c r="J43" i="20"/>
  <c r="S42" i="20"/>
  <c r="L42" i="20"/>
  <c r="K42" i="20"/>
  <c r="J42" i="20"/>
  <c r="S41" i="20"/>
  <c r="L41" i="20"/>
  <c r="K41" i="20"/>
  <c r="J41" i="20"/>
  <c r="S40" i="20"/>
  <c r="L40" i="20"/>
  <c r="K40" i="20"/>
  <c r="J40" i="20"/>
  <c r="S39" i="20"/>
  <c r="L39" i="20"/>
  <c r="K39" i="20"/>
  <c r="J39" i="20"/>
  <c r="S38" i="20"/>
  <c r="L38" i="20"/>
  <c r="K38" i="20"/>
  <c r="J38" i="20"/>
  <c r="S37" i="20"/>
  <c r="L37" i="20"/>
  <c r="K37" i="20"/>
  <c r="J37" i="20"/>
  <c r="S36" i="20"/>
  <c r="L36" i="20"/>
  <c r="K36" i="20"/>
  <c r="J36" i="20"/>
  <c r="R33" i="20"/>
  <c r="Q33" i="20"/>
  <c r="P33" i="20"/>
  <c r="O33" i="20"/>
  <c r="N33" i="20"/>
  <c r="M33" i="20"/>
  <c r="L33" i="20"/>
  <c r="K33" i="20"/>
  <c r="R32" i="20"/>
  <c r="Q32" i="20"/>
  <c r="P32" i="20"/>
  <c r="O32" i="20"/>
  <c r="N32" i="20"/>
  <c r="M32" i="20"/>
  <c r="L32" i="20"/>
  <c r="K32" i="20"/>
  <c r="R31" i="20"/>
  <c r="Q31" i="20"/>
  <c r="P31" i="20"/>
  <c r="O31" i="20"/>
  <c r="N31" i="20"/>
  <c r="M31" i="20"/>
  <c r="L31" i="20"/>
  <c r="K31" i="20"/>
  <c r="T31" i="20" s="1"/>
  <c r="S30" i="20"/>
  <c r="Q30" i="20"/>
  <c r="P30" i="20"/>
  <c r="O30" i="20"/>
  <c r="N30" i="20"/>
  <c r="M30" i="20"/>
  <c r="L30" i="20"/>
  <c r="K30" i="20"/>
  <c r="S29" i="20"/>
  <c r="Q29" i="20"/>
  <c r="P29" i="20"/>
  <c r="O29" i="20"/>
  <c r="N29" i="20"/>
  <c r="M29" i="20"/>
  <c r="L29" i="20"/>
  <c r="K29" i="20"/>
  <c r="S28" i="20"/>
  <c r="Q28" i="20"/>
  <c r="P28" i="20"/>
  <c r="O28" i="20"/>
  <c r="N28" i="20"/>
  <c r="M28" i="20"/>
  <c r="L28" i="20"/>
  <c r="K28" i="20"/>
  <c r="T28" i="20" s="1"/>
  <c r="S27" i="20"/>
  <c r="R27" i="20"/>
  <c r="P27" i="20"/>
  <c r="O27" i="20"/>
  <c r="N27" i="20"/>
  <c r="M27" i="20"/>
  <c r="L27" i="20"/>
  <c r="K27" i="20"/>
  <c r="S26" i="20"/>
  <c r="R26" i="20"/>
  <c r="P26" i="20"/>
  <c r="O26" i="20"/>
  <c r="N26" i="20"/>
  <c r="M26" i="20"/>
  <c r="L26" i="20"/>
  <c r="K26" i="20"/>
  <c r="T25" i="20"/>
  <c r="S25" i="20"/>
  <c r="R25" i="20"/>
  <c r="P25" i="20"/>
  <c r="O25" i="20"/>
  <c r="N25" i="20"/>
  <c r="M25" i="20"/>
  <c r="L25" i="20"/>
  <c r="K25" i="20"/>
  <c r="S24" i="20"/>
  <c r="R24" i="20"/>
  <c r="Q24" i="20"/>
  <c r="O24" i="20"/>
  <c r="N24" i="20"/>
  <c r="M24" i="20"/>
  <c r="L24" i="20"/>
  <c r="K24" i="20"/>
  <c r="S23" i="20"/>
  <c r="R23" i="20"/>
  <c r="Q23" i="20"/>
  <c r="O23" i="20"/>
  <c r="N23" i="20"/>
  <c r="M23" i="20"/>
  <c r="L23" i="20"/>
  <c r="K23" i="20"/>
  <c r="S22" i="20"/>
  <c r="R22" i="20"/>
  <c r="Q22" i="20"/>
  <c r="O22" i="20"/>
  <c r="N22" i="20"/>
  <c r="M22" i="20"/>
  <c r="L22" i="20"/>
  <c r="K22" i="20"/>
  <c r="T22" i="20" s="1"/>
  <c r="S21" i="20"/>
  <c r="R21" i="20"/>
  <c r="Q21" i="20"/>
  <c r="P21" i="20"/>
  <c r="N21" i="20"/>
  <c r="M21" i="20"/>
  <c r="L21" i="20"/>
  <c r="K21" i="20"/>
  <c r="S20" i="20"/>
  <c r="R20" i="20"/>
  <c r="Q20" i="20"/>
  <c r="P20" i="20"/>
  <c r="N20" i="20"/>
  <c r="M20" i="20"/>
  <c r="L20" i="20"/>
  <c r="K20" i="20"/>
  <c r="S19" i="20"/>
  <c r="R19" i="20"/>
  <c r="Q19" i="20"/>
  <c r="P19" i="20"/>
  <c r="N19" i="20"/>
  <c r="M19" i="20"/>
  <c r="L19" i="20"/>
  <c r="K19" i="20"/>
  <c r="T19" i="20" s="1"/>
  <c r="S18" i="20"/>
  <c r="R18" i="20"/>
  <c r="Q18" i="20"/>
  <c r="P18" i="20"/>
  <c r="O18" i="20"/>
  <c r="M18" i="20"/>
  <c r="L18" i="20"/>
  <c r="K18" i="20"/>
  <c r="S17" i="20"/>
  <c r="R17" i="20"/>
  <c r="Q17" i="20"/>
  <c r="P17" i="20"/>
  <c r="O17" i="20"/>
  <c r="M17" i="20"/>
  <c r="L17" i="20"/>
  <c r="K17" i="20"/>
  <c r="S16" i="20"/>
  <c r="R16" i="20"/>
  <c r="Q16" i="20"/>
  <c r="P16" i="20"/>
  <c r="O16" i="20"/>
  <c r="M16" i="20"/>
  <c r="L16" i="20"/>
  <c r="K16" i="20"/>
  <c r="T16" i="20" s="1"/>
  <c r="S15" i="20"/>
  <c r="R15" i="20"/>
  <c r="Q15" i="20"/>
  <c r="P15" i="20"/>
  <c r="O15" i="20"/>
  <c r="N15" i="20"/>
  <c r="L15" i="20"/>
  <c r="K15" i="20"/>
  <c r="S14" i="20"/>
  <c r="R14" i="20"/>
  <c r="Q14" i="20"/>
  <c r="P14" i="20"/>
  <c r="O14" i="20"/>
  <c r="N14" i="20"/>
  <c r="L14" i="20"/>
  <c r="K14" i="20"/>
  <c r="S13" i="20"/>
  <c r="R13" i="20"/>
  <c r="Q13" i="20"/>
  <c r="P13" i="20"/>
  <c r="O13" i="20"/>
  <c r="N13" i="20"/>
  <c r="L13" i="20"/>
  <c r="K13" i="20"/>
  <c r="T13" i="20" s="1"/>
  <c r="S12" i="20"/>
  <c r="R12" i="20"/>
  <c r="Q12" i="20"/>
  <c r="P12" i="20"/>
  <c r="O12" i="20"/>
  <c r="N12" i="20"/>
  <c r="M12" i="20"/>
  <c r="K12" i="20"/>
  <c r="S11" i="20"/>
  <c r="R11" i="20"/>
  <c r="Q11" i="20"/>
  <c r="P11" i="20"/>
  <c r="O11" i="20"/>
  <c r="N11" i="20"/>
  <c r="M11" i="20"/>
  <c r="K11" i="20"/>
  <c r="S10" i="20"/>
  <c r="R10" i="20"/>
  <c r="Q10" i="20"/>
  <c r="P10" i="20"/>
  <c r="O10" i="20"/>
  <c r="N10" i="20"/>
  <c r="M10" i="20"/>
  <c r="K10" i="20"/>
  <c r="T10" i="20" s="1"/>
  <c r="S9" i="20"/>
  <c r="R9" i="20"/>
  <c r="Q9" i="20"/>
  <c r="P9" i="20"/>
  <c r="O9" i="20"/>
  <c r="N9" i="20"/>
  <c r="M9" i="20"/>
  <c r="L9" i="20"/>
  <c r="S8" i="20"/>
  <c r="R8" i="20"/>
  <c r="Q8" i="20"/>
  <c r="P8" i="20"/>
  <c r="O8" i="20"/>
  <c r="N8" i="20"/>
  <c r="M8" i="20"/>
  <c r="L8" i="20"/>
  <c r="S7" i="20"/>
  <c r="R7" i="20"/>
  <c r="Q7" i="20"/>
  <c r="P7" i="20"/>
  <c r="O7" i="20"/>
  <c r="N7" i="20"/>
  <c r="M7" i="20"/>
  <c r="L7" i="20"/>
  <c r="T7" i="20" s="1"/>
  <c r="E5" i="20"/>
  <c r="C5" i="20"/>
  <c r="L1" i="20"/>
  <c r="S71" i="19"/>
  <c r="L71" i="19"/>
  <c r="K71" i="19"/>
  <c r="J71" i="19"/>
  <c r="S70" i="19"/>
  <c r="L70" i="19"/>
  <c r="K70" i="19"/>
  <c r="J70" i="19"/>
  <c r="S69" i="19"/>
  <c r="L69" i="19"/>
  <c r="K69" i="19"/>
  <c r="J69" i="19"/>
  <c r="S68" i="19"/>
  <c r="L68" i="19"/>
  <c r="K68" i="19"/>
  <c r="J68" i="19"/>
  <c r="S67" i="19"/>
  <c r="L67" i="19"/>
  <c r="K67" i="19"/>
  <c r="J67" i="19"/>
  <c r="S66" i="19"/>
  <c r="L66" i="19"/>
  <c r="K66" i="19"/>
  <c r="J66" i="19"/>
  <c r="S65" i="19"/>
  <c r="L65" i="19"/>
  <c r="K65" i="19"/>
  <c r="J65" i="19"/>
  <c r="S64" i="19"/>
  <c r="L64" i="19"/>
  <c r="K64" i="19"/>
  <c r="J64" i="19"/>
  <c r="S63" i="19"/>
  <c r="L63" i="19"/>
  <c r="K63" i="19"/>
  <c r="J63" i="19"/>
  <c r="S62" i="19"/>
  <c r="L62" i="19"/>
  <c r="K62" i="19"/>
  <c r="J62" i="19"/>
  <c r="S61" i="19"/>
  <c r="L61" i="19"/>
  <c r="K61" i="19"/>
  <c r="J61" i="19"/>
  <c r="S60" i="19"/>
  <c r="L60" i="19"/>
  <c r="K60" i="19"/>
  <c r="J60" i="19"/>
  <c r="S59" i="19"/>
  <c r="L59" i="19"/>
  <c r="K59" i="19"/>
  <c r="J59" i="19"/>
  <c r="S58" i="19"/>
  <c r="L58" i="19"/>
  <c r="K58" i="19"/>
  <c r="J58" i="19"/>
  <c r="S57" i="19"/>
  <c r="L57" i="19"/>
  <c r="K57" i="19"/>
  <c r="J57" i="19"/>
  <c r="S56" i="19"/>
  <c r="L56" i="19"/>
  <c r="K56" i="19"/>
  <c r="J56" i="19"/>
  <c r="S55" i="19"/>
  <c r="L55" i="19"/>
  <c r="K55" i="19"/>
  <c r="J55" i="19"/>
  <c r="S54" i="19"/>
  <c r="L54" i="19"/>
  <c r="K54" i="19"/>
  <c r="J54" i="19"/>
  <c r="S53" i="19"/>
  <c r="L53" i="19"/>
  <c r="K53" i="19"/>
  <c r="J53" i="19"/>
  <c r="S52" i="19"/>
  <c r="L52" i="19"/>
  <c r="K52" i="19"/>
  <c r="J52" i="19"/>
  <c r="S51" i="19"/>
  <c r="L51" i="19"/>
  <c r="K51" i="19"/>
  <c r="J51" i="19"/>
  <c r="S50" i="19"/>
  <c r="L50" i="19"/>
  <c r="K50" i="19"/>
  <c r="J50" i="19"/>
  <c r="S49" i="19"/>
  <c r="L49" i="19"/>
  <c r="K49" i="19"/>
  <c r="J49" i="19"/>
  <c r="S48" i="19"/>
  <c r="L48" i="19"/>
  <c r="K48" i="19"/>
  <c r="J48" i="19"/>
  <c r="S47" i="19"/>
  <c r="L47" i="19"/>
  <c r="K47" i="19"/>
  <c r="J47" i="19"/>
  <c r="S46" i="19"/>
  <c r="L46" i="19"/>
  <c r="K46" i="19"/>
  <c r="J46" i="19"/>
  <c r="S45" i="19"/>
  <c r="L45" i="19"/>
  <c r="K45" i="19"/>
  <c r="J45" i="19"/>
  <c r="S44" i="19"/>
  <c r="L44" i="19"/>
  <c r="K44" i="19"/>
  <c r="J44" i="19"/>
  <c r="S43" i="19"/>
  <c r="L43" i="19"/>
  <c r="K43" i="19"/>
  <c r="J43" i="19"/>
  <c r="S42" i="19"/>
  <c r="L42" i="19"/>
  <c r="K42" i="19"/>
  <c r="J42" i="19"/>
  <c r="S41" i="19"/>
  <c r="L41" i="19"/>
  <c r="K41" i="19"/>
  <c r="J41" i="19"/>
  <c r="S40" i="19"/>
  <c r="L40" i="19"/>
  <c r="K40" i="19"/>
  <c r="J40" i="19"/>
  <c r="S39" i="19"/>
  <c r="L39" i="19"/>
  <c r="K39" i="19"/>
  <c r="J39" i="19"/>
  <c r="S38" i="19"/>
  <c r="L38" i="19"/>
  <c r="K38" i="19"/>
  <c r="J38" i="19"/>
  <c r="S37" i="19"/>
  <c r="L37" i="19"/>
  <c r="K37" i="19"/>
  <c r="J37" i="19"/>
  <c r="S36" i="19"/>
  <c r="L36" i="19"/>
  <c r="E5" i="19" s="1"/>
  <c r="K36" i="19"/>
  <c r="J36" i="19"/>
  <c r="R33" i="19"/>
  <c r="Q33" i="19"/>
  <c r="P33" i="19"/>
  <c r="O33" i="19"/>
  <c r="N33" i="19"/>
  <c r="M33" i="19"/>
  <c r="L33" i="19"/>
  <c r="K33" i="19"/>
  <c r="R32" i="19"/>
  <c r="Q32" i="19"/>
  <c r="P32" i="19"/>
  <c r="O32" i="19"/>
  <c r="N32" i="19"/>
  <c r="M32" i="19"/>
  <c r="L32" i="19"/>
  <c r="K32" i="19"/>
  <c r="R31" i="19"/>
  <c r="Q31" i="19"/>
  <c r="P31" i="19"/>
  <c r="O31" i="19"/>
  <c r="N31" i="19"/>
  <c r="M31" i="19"/>
  <c r="L31" i="19"/>
  <c r="K31" i="19"/>
  <c r="T31" i="19" s="1"/>
  <c r="S30" i="19"/>
  <c r="Q30" i="19"/>
  <c r="P30" i="19"/>
  <c r="O30" i="19"/>
  <c r="N30" i="19"/>
  <c r="M30" i="19"/>
  <c r="L30" i="19"/>
  <c r="K30" i="19"/>
  <c r="S29" i="19"/>
  <c r="Q29" i="19"/>
  <c r="P29" i="19"/>
  <c r="O29" i="19"/>
  <c r="N29" i="19"/>
  <c r="M29" i="19"/>
  <c r="L29" i="19"/>
  <c r="K29" i="19"/>
  <c r="S28" i="19"/>
  <c r="Q28" i="19"/>
  <c r="P28" i="19"/>
  <c r="O28" i="19"/>
  <c r="N28" i="19"/>
  <c r="M28" i="19"/>
  <c r="L28" i="19"/>
  <c r="K28" i="19"/>
  <c r="T28" i="19" s="1"/>
  <c r="S27" i="19"/>
  <c r="R27" i="19"/>
  <c r="P27" i="19"/>
  <c r="O27" i="19"/>
  <c r="N27" i="19"/>
  <c r="M27" i="19"/>
  <c r="L27" i="19"/>
  <c r="K27" i="19"/>
  <c r="S26" i="19"/>
  <c r="R26" i="19"/>
  <c r="P26" i="19"/>
  <c r="O26" i="19"/>
  <c r="N26" i="19"/>
  <c r="M26" i="19"/>
  <c r="L26" i="19"/>
  <c r="K26" i="19"/>
  <c r="S25" i="19"/>
  <c r="R25" i="19"/>
  <c r="P25" i="19"/>
  <c r="O25" i="19"/>
  <c r="N25" i="19"/>
  <c r="M25" i="19"/>
  <c r="L25" i="19"/>
  <c r="K25" i="19"/>
  <c r="T25" i="19" s="1"/>
  <c r="S24" i="19"/>
  <c r="R24" i="19"/>
  <c r="Q24" i="19"/>
  <c r="O24" i="19"/>
  <c r="N24" i="19"/>
  <c r="M24" i="19"/>
  <c r="L24" i="19"/>
  <c r="K24" i="19"/>
  <c r="S23" i="19"/>
  <c r="R23" i="19"/>
  <c r="Q23" i="19"/>
  <c r="O23" i="19"/>
  <c r="N23" i="19"/>
  <c r="M23" i="19"/>
  <c r="L23" i="19"/>
  <c r="K23" i="19"/>
  <c r="S22" i="19"/>
  <c r="R22" i="19"/>
  <c r="Q22" i="19"/>
  <c r="O22" i="19"/>
  <c r="N22" i="19"/>
  <c r="M22" i="19"/>
  <c r="L22" i="19"/>
  <c r="K22" i="19"/>
  <c r="T22" i="19" s="1"/>
  <c r="S21" i="19"/>
  <c r="R21" i="19"/>
  <c r="Q21" i="19"/>
  <c r="P21" i="19"/>
  <c r="N21" i="19"/>
  <c r="M21" i="19"/>
  <c r="L21" i="19"/>
  <c r="K21" i="19"/>
  <c r="S20" i="19"/>
  <c r="R20" i="19"/>
  <c r="Q20" i="19"/>
  <c r="P20" i="19"/>
  <c r="N20" i="19"/>
  <c r="M20" i="19"/>
  <c r="L20" i="19"/>
  <c r="K20" i="19"/>
  <c r="S19" i="19"/>
  <c r="R19" i="19"/>
  <c r="Q19" i="19"/>
  <c r="P19" i="19"/>
  <c r="N19" i="19"/>
  <c r="M19" i="19"/>
  <c r="L19" i="19"/>
  <c r="K19" i="19"/>
  <c r="T19" i="19" s="1"/>
  <c r="S18" i="19"/>
  <c r="R18" i="19"/>
  <c r="Q18" i="19"/>
  <c r="P18" i="19"/>
  <c r="O18" i="19"/>
  <c r="M18" i="19"/>
  <c r="L18" i="19"/>
  <c r="K18" i="19"/>
  <c r="S17" i="19"/>
  <c r="R17" i="19"/>
  <c r="Q17" i="19"/>
  <c r="P17" i="19"/>
  <c r="O17" i="19"/>
  <c r="M17" i="19"/>
  <c r="L17" i="19"/>
  <c r="K17" i="19"/>
  <c r="S16" i="19"/>
  <c r="R16" i="19"/>
  <c r="Q16" i="19"/>
  <c r="P16" i="19"/>
  <c r="O16" i="19"/>
  <c r="M16" i="19"/>
  <c r="L16" i="19"/>
  <c r="K16" i="19"/>
  <c r="T16" i="19" s="1"/>
  <c r="S15" i="19"/>
  <c r="R15" i="19"/>
  <c r="Q15" i="19"/>
  <c r="P15" i="19"/>
  <c r="O15" i="19"/>
  <c r="N15" i="19"/>
  <c r="L15" i="19"/>
  <c r="K15" i="19"/>
  <c r="S14" i="19"/>
  <c r="R14" i="19"/>
  <c r="Q14" i="19"/>
  <c r="P14" i="19"/>
  <c r="O14" i="19"/>
  <c r="N14" i="19"/>
  <c r="L14" i="19"/>
  <c r="K14" i="19"/>
  <c r="T13" i="19"/>
  <c r="S13" i="19"/>
  <c r="R13" i="19"/>
  <c r="Q13" i="19"/>
  <c r="P13" i="19"/>
  <c r="O13" i="19"/>
  <c r="N13" i="19"/>
  <c r="L13" i="19"/>
  <c r="K13" i="19"/>
  <c r="S12" i="19"/>
  <c r="R12" i="19"/>
  <c r="Q12" i="19"/>
  <c r="P12" i="19"/>
  <c r="O12" i="19"/>
  <c r="N12" i="19"/>
  <c r="M12" i="19"/>
  <c r="K12" i="19"/>
  <c r="S11" i="19"/>
  <c r="R11" i="19"/>
  <c r="Q11" i="19"/>
  <c r="P11" i="19"/>
  <c r="O11" i="19"/>
  <c r="N11" i="19"/>
  <c r="M11" i="19"/>
  <c r="K11" i="19"/>
  <c r="S10" i="19"/>
  <c r="R10" i="19"/>
  <c r="Q10" i="19"/>
  <c r="P10" i="19"/>
  <c r="O10" i="19"/>
  <c r="N10" i="19"/>
  <c r="M10" i="19"/>
  <c r="K10" i="19"/>
  <c r="T10" i="19" s="1"/>
  <c r="S9" i="19"/>
  <c r="R9" i="19"/>
  <c r="Q9" i="19"/>
  <c r="P9" i="19"/>
  <c r="O9" i="19"/>
  <c r="N9" i="19"/>
  <c r="M9" i="19"/>
  <c r="L9" i="19"/>
  <c r="S8" i="19"/>
  <c r="R8" i="19"/>
  <c r="Q8" i="19"/>
  <c r="P8" i="19"/>
  <c r="O8" i="19"/>
  <c r="N8" i="19"/>
  <c r="M8" i="19"/>
  <c r="L8" i="19"/>
  <c r="S7" i="19"/>
  <c r="R7" i="19"/>
  <c r="Q7" i="19"/>
  <c r="P7" i="19"/>
  <c r="O7" i="19"/>
  <c r="N7" i="19"/>
  <c r="M7" i="19"/>
  <c r="L7" i="19"/>
  <c r="T7" i="19" s="1"/>
  <c r="C5" i="19"/>
  <c r="L1" i="19"/>
  <c r="S60" i="18"/>
  <c r="L60" i="18"/>
  <c r="K60" i="18"/>
  <c r="J60" i="18"/>
  <c r="S59" i="18"/>
  <c r="L59" i="18"/>
  <c r="K59" i="18"/>
  <c r="J59" i="18"/>
  <c r="S58" i="18"/>
  <c r="L58" i="18"/>
  <c r="K58" i="18"/>
  <c r="J58" i="18"/>
  <c r="S57" i="18"/>
  <c r="L57" i="18"/>
  <c r="K57" i="18"/>
  <c r="J57" i="18"/>
  <c r="S56" i="18"/>
  <c r="L56" i="18"/>
  <c r="K56" i="18"/>
  <c r="J56" i="18"/>
  <c r="S55" i="18"/>
  <c r="L55" i="18"/>
  <c r="K55" i="18"/>
  <c r="J55" i="18"/>
  <c r="S54" i="18"/>
  <c r="L54" i="18"/>
  <c r="K54" i="18"/>
  <c r="J54" i="18"/>
  <c r="S53" i="18"/>
  <c r="L53" i="18"/>
  <c r="K53" i="18"/>
  <c r="J53" i="18"/>
  <c r="S52" i="18"/>
  <c r="L52" i="18"/>
  <c r="K52" i="18"/>
  <c r="J52" i="18"/>
  <c r="S51" i="18"/>
  <c r="L51" i="18"/>
  <c r="K51" i="18"/>
  <c r="J51" i="18"/>
  <c r="S50" i="18"/>
  <c r="L50" i="18"/>
  <c r="K50" i="18"/>
  <c r="J50" i="18"/>
  <c r="S49" i="18"/>
  <c r="L49" i="18"/>
  <c r="K49" i="18"/>
  <c r="J49" i="18"/>
  <c r="S48" i="18"/>
  <c r="L48" i="18"/>
  <c r="K48" i="18"/>
  <c r="J48" i="18"/>
  <c r="S47" i="18"/>
  <c r="L47" i="18"/>
  <c r="K47" i="18"/>
  <c r="J47" i="18"/>
  <c r="S46" i="18"/>
  <c r="L46" i="18"/>
  <c r="K46" i="18"/>
  <c r="J46" i="18"/>
  <c r="S45" i="18"/>
  <c r="L45" i="18"/>
  <c r="K45" i="18"/>
  <c r="J45" i="18"/>
  <c r="S44" i="18"/>
  <c r="L44" i="18"/>
  <c r="K44" i="18"/>
  <c r="J44" i="18"/>
  <c r="S43" i="18"/>
  <c r="L43" i="18"/>
  <c r="K43" i="18"/>
  <c r="J43" i="18"/>
  <c r="S42" i="18"/>
  <c r="L42" i="18"/>
  <c r="K42" i="18"/>
  <c r="J42" i="18"/>
  <c r="S41" i="18"/>
  <c r="L41" i="18"/>
  <c r="K41" i="18"/>
  <c r="J41" i="18"/>
  <c r="S40" i="18"/>
  <c r="L40" i="18"/>
  <c r="K40" i="18"/>
  <c r="J40" i="18"/>
  <c r="S39" i="18"/>
  <c r="L39" i="18"/>
  <c r="K39" i="18"/>
  <c r="J39" i="18"/>
  <c r="S38" i="18"/>
  <c r="L38" i="18"/>
  <c r="K38" i="18"/>
  <c r="J38" i="18"/>
  <c r="S37" i="18"/>
  <c r="L37" i="18"/>
  <c r="K37" i="18"/>
  <c r="J37" i="18"/>
  <c r="S36" i="18"/>
  <c r="L36" i="18"/>
  <c r="K36" i="18"/>
  <c r="J36" i="18"/>
  <c r="S35" i="18"/>
  <c r="L35" i="18"/>
  <c r="K35" i="18"/>
  <c r="J35" i="18"/>
  <c r="S34" i="18"/>
  <c r="L34" i="18"/>
  <c r="K34" i="18"/>
  <c r="J34" i="18"/>
  <c r="S33" i="18"/>
  <c r="L33" i="18"/>
  <c r="K33" i="18"/>
  <c r="J33" i="18"/>
  <c r="Q30" i="18"/>
  <c r="P30" i="18"/>
  <c r="O30" i="18"/>
  <c r="N30" i="18"/>
  <c r="M30" i="18"/>
  <c r="L30" i="18"/>
  <c r="K30" i="18"/>
  <c r="Q29" i="18"/>
  <c r="P29" i="18"/>
  <c r="O29" i="18"/>
  <c r="N29" i="18"/>
  <c r="M29" i="18"/>
  <c r="L29" i="18"/>
  <c r="K29" i="18"/>
  <c r="S28" i="18"/>
  <c r="Q28" i="18"/>
  <c r="P28" i="18"/>
  <c r="O28" i="18"/>
  <c r="N28" i="18"/>
  <c r="M28" i="18"/>
  <c r="L28" i="18"/>
  <c r="K28" i="18"/>
  <c r="R27" i="18"/>
  <c r="P27" i="18"/>
  <c r="O27" i="18"/>
  <c r="N27" i="18"/>
  <c r="M27" i="18"/>
  <c r="L27" i="18"/>
  <c r="K27" i="18"/>
  <c r="R26" i="18"/>
  <c r="P26" i="18"/>
  <c r="O26" i="18"/>
  <c r="N26" i="18"/>
  <c r="M26" i="18"/>
  <c r="L26" i="18"/>
  <c r="K26" i="18"/>
  <c r="S25" i="18"/>
  <c r="R25" i="18"/>
  <c r="P25" i="18"/>
  <c r="O25" i="18"/>
  <c r="N25" i="18"/>
  <c r="M25" i="18"/>
  <c r="L25" i="18"/>
  <c r="K25" i="18"/>
  <c r="R24" i="18"/>
  <c r="Q24" i="18"/>
  <c r="O24" i="18"/>
  <c r="N24" i="18"/>
  <c r="M24" i="18"/>
  <c r="L24" i="18"/>
  <c r="K24" i="18"/>
  <c r="R23" i="18"/>
  <c r="Q23" i="18"/>
  <c r="O23" i="18"/>
  <c r="N23" i="18"/>
  <c r="M23" i="18"/>
  <c r="L23" i="18"/>
  <c r="K23" i="18"/>
  <c r="S22" i="18"/>
  <c r="R22" i="18"/>
  <c r="Q22" i="18"/>
  <c r="O22" i="18"/>
  <c r="N22" i="18"/>
  <c r="M22" i="18"/>
  <c r="L22" i="18"/>
  <c r="K22" i="18"/>
  <c r="R21" i="18"/>
  <c r="Q21" i="18"/>
  <c r="P21" i="18"/>
  <c r="N21" i="18"/>
  <c r="M21" i="18"/>
  <c r="L21" i="18"/>
  <c r="K21" i="18"/>
  <c r="R20" i="18"/>
  <c r="Q20" i="18"/>
  <c r="P20" i="18"/>
  <c r="N20" i="18"/>
  <c r="M20" i="18"/>
  <c r="L20" i="18"/>
  <c r="K20" i="18"/>
  <c r="S19" i="18"/>
  <c r="R19" i="18"/>
  <c r="Q19" i="18"/>
  <c r="P19" i="18"/>
  <c r="N19" i="18"/>
  <c r="M19" i="18"/>
  <c r="L19" i="18"/>
  <c r="K19" i="18"/>
  <c r="R18" i="18"/>
  <c r="Q18" i="18"/>
  <c r="P18" i="18"/>
  <c r="O18" i="18"/>
  <c r="M18" i="18"/>
  <c r="L18" i="18"/>
  <c r="K18" i="18"/>
  <c r="R17" i="18"/>
  <c r="Q17" i="18"/>
  <c r="P17" i="18"/>
  <c r="O17" i="18"/>
  <c r="M17" i="18"/>
  <c r="L17" i="18"/>
  <c r="K17" i="18"/>
  <c r="S16" i="18"/>
  <c r="R16" i="18"/>
  <c r="Q16" i="18"/>
  <c r="P16" i="18"/>
  <c r="O16" i="18"/>
  <c r="M16" i="18"/>
  <c r="L16" i="18"/>
  <c r="K16" i="18"/>
  <c r="R15" i="18"/>
  <c r="Q15" i="18"/>
  <c r="P15" i="18"/>
  <c r="O15" i="18"/>
  <c r="N15" i="18"/>
  <c r="L15" i="18"/>
  <c r="K15" i="18"/>
  <c r="R14" i="18"/>
  <c r="Q14" i="18"/>
  <c r="P14" i="18"/>
  <c r="O14" i="18"/>
  <c r="N14" i="18"/>
  <c r="L14" i="18"/>
  <c r="K14" i="18"/>
  <c r="S13" i="18"/>
  <c r="R13" i="18"/>
  <c r="Q13" i="18"/>
  <c r="P13" i="18"/>
  <c r="O13" i="18"/>
  <c r="N13" i="18"/>
  <c r="L13" i="18"/>
  <c r="K13" i="18"/>
  <c r="R12" i="18"/>
  <c r="Q12" i="18"/>
  <c r="P12" i="18"/>
  <c r="O12" i="18"/>
  <c r="N12" i="18"/>
  <c r="M12" i="18"/>
  <c r="K12" i="18"/>
  <c r="R11" i="18"/>
  <c r="Q11" i="18"/>
  <c r="P11" i="18"/>
  <c r="O11" i="18"/>
  <c r="N11" i="18"/>
  <c r="M11" i="18"/>
  <c r="K11" i="18"/>
  <c r="S10" i="18"/>
  <c r="R10" i="18"/>
  <c r="Q10" i="18"/>
  <c r="P10" i="18"/>
  <c r="O10" i="18"/>
  <c r="N10" i="18"/>
  <c r="M10" i="18"/>
  <c r="K10" i="18"/>
  <c r="R9" i="18"/>
  <c r="Q9" i="18"/>
  <c r="P9" i="18"/>
  <c r="O9" i="18"/>
  <c r="N9" i="18"/>
  <c r="M9" i="18"/>
  <c r="L9" i="18"/>
  <c r="R8" i="18"/>
  <c r="Q8" i="18"/>
  <c r="P8" i="18"/>
  <c r="O8" i="18"/>
  <c r="N8" i="18"/>
  <c r="M8" i="18"/>
  <c r="L8" i="18"/>
  <c r="S7" i="18"/>
  <c r="R7" i="18"/>
  <c r="Q7" i="18"/>
  <c r="P7" i="18"/>
  <c r="O7" i="18"/>
  <c r="N7" i="18"/>
  <c r="M7" i="18"/>
  <c r="L7" i="18"/>
  <c r="E5" i="18"/>
  <c r="C5" i="18"/>
  <c r="L1" i="18"/>
  <c r="S60" i="17"/>
  <c r="L60" i="17"/>
  <c r="K60" i="17"/>
  <c r="J60" i="17"/>
  <c r="S59" i="17"/>
  <c r="L59" i="17"/>
  <c r="K59" i="17"/>
  <c r="J59" i="17"/>
  <c r="S58" i="17"/>
  <c r="L58" i="17"/>
  <c r="K58" i="17"/>
  <c r="J58" i="17"/>
  <c r="S57" i="17"/>
  <c r="L57" i="17"/>
  <c r="K57" i="17"/>
  <c r="J57" i="17"/>
  <c r="S56" i="17"/>
  <c r="L56" i="17"/>
  <c r="K56" i="17"/>
  <c r="J56" i="17"/>
  <c r="S55" i="17"/>
  <c r="L55" i="17"/>
  <c r="K55" i="17"/>
  <c r="J55" i="17"/>
  <c r="S54" i="17"/>
  <c r="L54" i="17"/>
  <c r="K54" i="17"/>
  <c r="J54" i="17"/>
  <c r="S53" i="17"/>
  <c r="L53" i="17"/>
  <c r="K53" i="17"/>
  <c r="J53" i="17"/>
  <c r="S52" i="17"/>
  <c r="L52" i="17"/>
  <c r="K52" i="17"/>
  <c r="J52" i="17"/>
  <c r="S51" i="17"/>
  <c r="L51" i="17"/>
  <c r="K51" i="17"/>
  <c r="J51" i="17"/>
  <c r="S50" i="17"/>
  <c r="L50" i="17"/>
  <c r="K50" i="17"/>
  <c r="J50" i="17"/>
  <c r="S49" i="17"/>
  <c r="L49" i="17"/>
  <c r="K49" i="17"/>
  <c r="J49" i="17"/>
  <c r="S48" i="17"/>
  <c r="L48" i="17"/>
  <c r="K48" i="17"/>
  <c r="J48" i="17"/>
  <c r="S47" i="17"/>
  <c r="L47" i="17"/>
  <c r="K47" i="17"/>
  <c r="J47" i="17"/>
  <c r="S46" i="17"/>
  <c r="L46" i="17"/>
  <c r="K46" i="17"/>
  <c r="J46" i="17"/>
  <c r="S45" i="17"/>
  <c r="L45" i="17"/>
  <c r="K45" i="17"/>
  <c r="J45" i="17"/>
  <c r="S44" i="17"/>
  <c r="L44" i="17"/>
  <c r="K44" i="17"/>
  <c r="J44" i="17"/>
  <c r="S43" i="17"/>
  <c r="L43" i="17"/>
  <c r="K43" i="17"/>
  <c r="J43" i="17"/>
  <c r="S42" i="17"/>
  <c r="L42" i="17"/>
  <c r="K42" i="17"/>
  <c r="J42" i="17"/>
  <c r="S41" i="17"/>
  <c r="L41" i="17"/>
  <c r="K41" i="17"/>
  <c r="J41" i="17"/>
  <c r="S40" i="17"/>
  <c r="L40" i="17"/>
  <c r="K40" i="17"/>
  <c r="J40" i="17"/>
  <c r="S39" i="17"/>
  <c r="L39" i="17"/>
  <c r="K39" i="17"/>
  <c r="J39" i="17"/>
  <c r="S38" i="17"/>
  <c r="L38" i="17"/>
  <c r="K38" i="17"/>
  <c r="J38" i="17"/>
  <c r="S37" i="17"/>
  <c r="L37" i="17"/>
  <c r="K37" i="17"/>
  <c r="J37" i="17"/>
  <c r="S36" i="17"/>
  <c r="L36" i="17"/>
  <c r="K36" i="17"/>
  <c r="J36" i="17"/>
  <c r="S35" i="17"/>
  <c r="L35" i="17"/>
  <c r="K35" i="17"/>
  <c r="J35" i="17"/>
  <c r="S34" i="17"/>
  <c r="L34" i="17"/>
  <c r="K34" i="17"/>
  <c r="J34" i="17"/>
  <c r="S33" i="17"/>
  <c r="L33" i="17"/>
  <c r="K33" i="17"/>
  <c r="J33" i="17"/>
  <c r="Q30" i="17"/>
  <c r="P30" i="17"/>
  <c r="O30" i="17"/>
  <c r="N30" i="17"/>
  <c r="M30" i="17"/>
  <c r="L30" i="17"/>
  <c r="K30" i="17"/>
  <c r="Q29" i="17"/>
  <c r="P29" i="17"/>
  <c r="O29" i="17"/>
  <c r="N29" i="17"/>
  <c r="M29" i="17"/>
  <c r="L29" i="17"/>
  <c r="K29" i="17"/>
  <c r="S28" i="17"/>
  <c r="Q28" i="17"/>
  <c r="P28" i="17"/>
  <c r="O28" i="17"/>
  <c r="N28" i="17"/>
  <c r="M28" i="17"/>
  <c r="L28" i="17"/>
  <c r="K28" i="17"/>
  <c r="R27" i="17"/>
  <c r="P27" i="17"/>
  <c r="O27" i="17"/>
  <c r="N27" i="17"/>
  <c r="M27" i="17"/>
  <c r="L27" i="17"/>
  <c r="K27" i="17"/>
  <c r="R26" i="17"/>
  <c r="P26" i="17"/>
  <c r="O26" i="17"/>
  <c r="N26" i="17"/>
  <c r="M26" i="17"/>
  <c r="L26" i="17"/>
  <c r="K26" i="17"/>
  <c r="S25" i="17"/>
  <c r="R25" i="17"/>
  <c r="P25" i="17"/>
  <c r="O25" i="17"/>
  <c r="N25" i="17"/>
  <c r="M25" i="17"/>
  <c r="L25" i="17"/>
  <c r="K25" i="17"/>
  <c r="R24" i="17"/>
  <c r="Q24" i="17"/>
  <c r="O24" i="17"/>
  <c r="N24" i="17"/>
  <c r="M24" i="17"/>
  <c r="L24" i="17"/>
  <c r="K24" i="17"/>
  <c r="R23" i="17"/>
  <c r="Q23" i="17"/>
  <c r="O23" i="17"/>
  <c r="N23" i="17"/>
  <c r="M23" i="17"/>
  <c r="L23" i="17"/>
  <c r="K23" i="17"/>
  <c r="S22" i="17"/>
  <c r="R22" i="17"/>
  <c r="Q22" i="17"/>
  <c r="O22" i="17"/>
  <c r="N22" i="17"/>
  <c r="M22" i="17"/>
  <c r="L22" i="17"/>
  <c r="K22" i="17"/>
  <c r="R21" i="17"/>
  <c r="Q21" i="17"/>
  <c r="P21" i="17"/>
  <c r="N21" i="17"/>
  <c r="M21" i="17"/>
  <c r="L21" i="17"/>
  <c r="K21" i="17"/>
  <c r="R20" i="17"/>
  <c r="Q20" i="17"/>
  <c r="P20" i="17"/>
  <c r="N20" i="17"/>
  <c r="M20" i="17"/>
  <c r="L20" i="17"/>
  <c r="K20" i="17"/>
  <c r="S19" i="17"/>
  <c r="R19" i="17"/>
  <c r="Q19" i="17"/>
  <c r="P19" i="17"/>
  <c r="N19" i="17"/>
  <c r="M19" i="17"/>
  <c r="L19" i="17"/>
  <c r="K19" i="17"/>
  <c r="R18" i="17"/>
  <c r="Q18" i="17"/>
  <c r="P18" i="17"/>
  <c r="O18" i="17"/>
  <c r="M18" i="17"/>
  <c r="L18" i="17"/>
  <c r="K18" i="17"/>
  <c r="R17" i="17"/>
  <c r="Q17" i="17"/>
  <c r="P17" i="17"/>
  <c r="O17" i="17"/>
  <c r="M17" i="17"/>
  <c r="L17" i="17"/>
  <c r="K17" i="17"/>
  <c r="S16" i="17"/>
  <c r="R16" i="17"/>
  <c r="Q16" i="17"/>
  <c r="P16" i="17"/>
  <c r="O16" i="17"/>
  <c r="M16" i="17"/>
  <c r="L16" i="17"/>
  <c r="K16" i="17"/>
  <c r="R15" i="17"/>
  <c r="Q15" i="17"/>
  <c r="P15" i="17"/>
  <c r="O15" i="17"/>
  <c r="N15" i="17"/>
  <c r="L15" i="17"/>
  <c r="K15" i="17"/>
  <c r="R14" i="17"/>
  <c r="Q14" i="17"/>
  <c r="P14" i="17"/>
  <c r="O14" i="17"/>
  <c r="N14" i="17"/>
  <c r="L14" i="17"/>
  <c r="K14" i="17"/>
  <c r="S13" i="17"/>
  <c r="R13" i="17"/>
  <c r="Q13" i="17"/>
  <c r="P13" i="17"/>
  <c r="O13" i="17"/>
  <c r="N13" i="17"/>
  <c r="L13" i="17"/>
  <c r="K13" i="17"/>
  <c r="R12" i="17"/>
  <c r="Q12" i="17"/>
  <c r="P12" i="17"/>
  <c r="O12" i="17"/>
  <c r="N12" i="17"/>
  <c r="M12" i="17"/>
  <c r="K12" i="17"/>
  <c r="R11" i="17"/>
  <c r="Q11" i="17"/>
  <c r="P11" i="17"/>
  <c r="O11" i="17"/>
  <c r="N11" i="17"/>
  <c r="M11" i="17"/>
  <c r="K11" i="17"/>
  <c r="S10" i="17"/>
  <c r="R10" i="17"/>
  <c r="Q10" i="17"/>
  <c r="P10" i="17"/>
  <c r="O10" i="17"/>
  <c r="N10" i="17"/>
  <c r="M10" i="17"/>
  <c r="K10" i="17"/>
  <c r="R9" i="17"/>
  <c r="Q9" i="17"/>
  <c r="P9" i="17"/>
  <c r="O9" i="17"/>
  <c r="N9" i="17"/>
  <c r="M9" i="17"/>
  <c r="L9" i="17"/>
  <c r="R8" i="17"/>
  <c r="Q8" i="17"/>
  <c r="P8" i="17"/>
  <c r="O8" i="17"/>
  <c r="N8" i="17"/>
  <c r="M8" i="17"/>
  <c r="L8" i="17"/>
  <c r="S7" i="17"/>
  <c r="R7" i="17"/>
  <c r="Q7" i="17"/>
  <c r="P7" i="17"/>
  <c r="O7" i="17"/>
  <c r="N7" i="17"/>
  <c r="M7" i="17"/>
  <c r="L7" i="17"/>
  <c r="E5" i="17"/>
  <c r="C5" i="17"/>
  <c r="L1" i="17"/>
  <c r="S60" i="16"/>
  <c r="L60" i="16"/>
  <c r="K60" i="16"/>
  <c r="J60" i="16"/>
  <c r="S59" i="16"/>
  <c r="L59" i="16"/>
  <c r="K59" i="16"/>
  <c r="J59" i="16"/>
  <c r="S58" i="16"/>
  <c r="L58" i="16"/>
  <c r="K58" i="16"/>
  <c r="J58" i="16"/>
  <c r="S57" i="16"/>
  <c r="L57" i="16"/>
  <c r="K57" i="16"/>
  <c r="J57" i="16"/>
  <c r="S56" i="16"/>
  <c r="L56" i="16"/>
  <c r="K56" i="16"/>
  <c r="J56" i="16"/>
  <c r="S55" i="16"/>
  <c r="L55" i="16"/>
  <c r="K55" i="16"/>
  <c r="J55" i="16"/>
  <c r="S54" i="16"/>
  <c r="L54" i="16"/>
  <c r="K54" i="16"/>
  <c r="J54" i="16"/>
  <c r="S53" i="16"/>
  <c r="L53" i="16"/>
  <c r="K53" i="16"/>
  <c r="J53" i="16"/>
  <c r="S52" i="16"/>
  <c r="L52" i="16"/>
  <c r="K52" i="16"/>
  <c r="J52" i="16"/>
  <c r="S51" i="16"/>
  <c r="L51" i="16"/>
  <c r="K51" i="16"/>
  <c r="J51" i="16"/>
  <c r="S50" i="16"/>
  <c r="L50" i="16"/>
  <c r="K50" i="16"/>
  <c r="J50" i="16"/>
  <c r="S49" i="16"/>
  <c r="L49" i="16"/>
  <c r="K49" i="16"/>
  <c r="J49" i="16"/>
  <c r="S48" i="16"/>
  <c r="L48" i="16"/>
  <c r="K48" i="16"/>
  <c r="J48" i="16"/>
  <c r="S47" i="16"/>
  <c r="L47" i="16"/>
  <c r="K47" i="16"/>
  <c r="J47" i="16"/>
  <c r="S46" i="16"/>
  <c r="L46" i="16"/>
  <c r="K46" i="16"/>
  <c r="J46" i="16"/>
  <c r="S45" i="16"/>
  <c r="L45" i="16"/>
  <c r="K45" i="16"/>
  <c r="J45" i="16"/>
  <c r="S44" i="16"/>
  <c r="L44" i="16"/>
  <c r="K44" i="16"/>
  <c r="J44" i="16"/>
  <c r="S43" i="16"/>
  <c r="L43" i="16"/>
  <c r="K43" i="16"/>
  <c r="J43" i="16"/>
  <c r="S42" i="16"/>
  <c r="L42" i="16"/>
  <c r="K42" i="16"/>
  <c r="J42" i="16"/>
  <c r="S41" i="16"/>
  <c r="L41" i="16"/>
  <c r="K41" i="16"/>
  <c r="J41" i="16"/>
  <c r="S40" i="16"/>
  <c r="L40" i="16"/>
  <c r="K40" i="16"/>
  <c r="J40" i="16"/>
  <c r="S39" i="16"/>
  <c r="L39" i="16"/>
  <c r="K39" i="16"/>
  <c r="J39" i="16"/>
  <c r="S38" i="16"/>
  <c r="L38" i="16"/>
  <c r="K38" i="16"/>
  <c r="J38" i="16"/>
  <c r="S37" i="16"/>
  <c r="L37" i="16"/>
  <c r="K37" i="16"/>
  <c r="J37" i="16"/>
  <c r="S36" i="16"/>
  <c r="L36" i="16"/>
  <c r="K36" i="16"/>
  <c r="J36" i="16"/>
  <c r="S35" i="16"/>
  <c r="L35" i="16"/>
  <c r="K35" i="16"/>
  <c r="J35" i="16"/>
  <c r="S34" i="16"/>
  <c r="L34" i="16"/>
  <c r="K34" i="16"/>
  <c r="J34" i="16"/>
  <c r="S33" i="16"/>
  <c r="L33" i="16"/>
  <c r="E5" i="16" s="1"/>
  <c r="K33" i="16"/>
  <c r="J33" i="16"/>
  <c r="Q30" i="16"/>
  <c r="P30" i="16"/>
  <c r="O30" i="16"/>
  <c r="N30" i="16"/>
  <c r="M30" i="16"/>
  <c r="L30" i="16"/>
  <c r="K30" i="16"/>
  <c r="Q29" i="16"/>
  <c r="P29" i="16"/>
  <c r="O29" i="16"/>
  <c r="N29" i="16"/>
  <c r="M29" i="16"/>
  <c r="L29" i="16"/>
  <c r="K29" i="16"/>
  <c r="Q28" i="16"/>
  <c r="P28" i="16"/>
  <c r="O28" i="16"/>
  <c r="N28" i="16"/>
  <c r="M28" i="16"/>
  <c r="L28" i="16"/>
  <c r="K28" i="16"/>
  <c r="S28" i="16" s="1"/>
  <c r="R27" i="16"/>
  <c r="P27" i="16"/>
  <c r="O27" i="16"/>
  <c r="N27" i="16"/>
  <c r="M27" i="16"/>
  <c r="L27" i="16"/>
  <c r="K27" i="16"/>
  <c r="R26" i="16"/>
  <c r="P26" i="16"/>
  <c r="O26" i="16"/>
  <c r="N26" i="16"/>
  <c r="M26" i="16"/>
  <c r="L26" i="16"/>
  <c r="K26" i="16"/>
  <c r="S25" i="16"/>
  <c r="R25" i="16"/>
  <c r="P25" i="16"/>
  <c r="O25" i="16"/>
  <c r="N25" i="16"/>
  <c r="M25" i="16"/>
  <c r="L25" i="16"/>
  <c r="K25" i="16"/>
  <c r="R24" i="16"/>
  <c r="Q24" i="16"/>
  <c r="O24" i="16"/>
  <c r="N24" i="16"/>
  <c r="M24" i="16"/>
  <c r="L24" i="16"/>
  <c r="K24" i="16"/>
  <c r="R23" i="16"/>
  <c r="Q23" i="16"/>
  <c r="O23" i="16"/>
  <c r="N23" i="16"/>
  <c r="M23" i="16"/>
  <c r="L23" i="16"/>
  <c r="K23" i="16"/>
  <c r="R22" i="16"/>
  <c r="Q22" i="16"/>
  <c r="O22" i="16"/>
  <c r="S22" i="16" s="1"/>
  <c r="N22" i="16"/>
  <c r="M22" i="16"/>
  <c r="L22" i="16"/>
  <c r="K22" i="16"/>
  <c r="R21" i="16"/>
  <c r="Q21" i="16"/>
  <c r="P21" i="16"/>
  <c r="N21" i="16"/>
  <c r="M21" i="16"/>
  <c r="L21" i="16"/>
  <c r="K21" i="16"/>
  <c r="R20" i="16"/>
  <c r="Q20" i="16"/>
  <c r="P20" i="16"/>
  <c r="N20" i="16"/>
  <c r="M20" i="16"/>
  <c r="L20" i="16"/>
  <c r="K20" i="16"/>
  <c r="R19" i="16"/>
  <c r="Q19" i="16"/>
  <c r="P19" i="16"/>
  <c r="N19" i="16"/>
  <c r="M19" i="16"/>
  <c r="L19" i="16"/>
  <c r="K19" i="16"/>
  <c r="S19" i="16" s="1"/>
  <c r="R18" i="16"/>
  <c r="Q18" i="16"/>
  <c r="P18" i="16"/>
  <c r="O18" i="16"/>
  <c r="M18" i="16"/>
  <c r="L18" i="16"/>
  <c r="K18" i="16"/>
  <c r="R17" i="16"/>
  <c r="Q17" i="16"/>
  <c r="P17" i="16"/>
  <c r="O17" i="16"/>
  <c r="M17" i="16"/>
  <c r="L17" i="16"/>
  <c r="K17" i="16"/>
  <c r="R16" i="16"/>
  <c r="Q16" i="16"/>
  <c r="P16" i="16"/>
  <c r="O16" i="16"/>
  <c r="M16" i="16"/>
  <c r="L16" i="16"/>
  <c r="K16" i="16"/>
  <c r="S16" i="16" s="1"/>
  <c r="R15" i="16"/>
  <c r="Q15" i="16"/>
  <c r="P15" i="16"/>
  <c r="O15" i="16"/>
  <c r="N15" i="16"/>
  <c r="L15" i="16"/>
  <c r="K15" i="16"/>
  <c r="R14" i="16"/>
  <c r="Q14" i="16"/>
  <c r="P14" i="16"/>
  <c r="O14" i="16"/>
  <c r="N14" i="16"/>
  <c r="L14" i="16"/>
  <c r="K14" i="16"/>
  <c r="S13" i="16"/>
  <c r="R13" i="16"/>
  <c r="Q13" i="16"/>
  <c r="P13" i="16"/>
  <c r="O13" i="16"/>
  <c r="N13" i="16"/>
  <c r="L13" i="16"/>
  <c r="K13" i="16"/>
  <c r="R12" i="16"/>
  <c r="Q12" i="16"/>
  <c r="P12" i="16"/>
  <c r="O12" i="16"/>
  <c r="N12" i="16"/>
  <c r="M12" i="16"/>
  <c r="K12" i="16"/>
  <c r="R11" i="16"/>
  <c r="Q11" i="16"/>
  <c r="P11" i="16"/>
  <c r="O11" i="16"/>
  <c r="N11" i="16"/>
  <c r="M11" i="16"/>
  <c r="K11" i="16"/>
  <c r="R10" i="16"/>
  <c r="Q10" i="16"/>
  <c r="P10" i="16"/>
  <c r="S10" i="16" s="1"/>
  <c r="O10" i="16"/>
  <c r="N10" i="16"/>
  <c r="M10" i="16"/>
  <c r="K10" i="16"/>
  <c r="R9" i="16"/>
  <c r="Q9" i="16"/>
  <c r="P9" i="16"/>
  <c r="O9" i="16"/>
  <c r="N9" i="16"/>
  <c r="M9" i="16"/>
  <c r="L9" i="16"/>
  <c r="R8" i="16"/>
  <c r="Q8" i="16"/>
  <c r="P8" i="16"/>
  <c r="O8" i="16"/>
  <c r="N8" i="16"/>
  <c r="M8" i="16"/>
  <c r="L8" i="16"/>
  <c r="R7" i="16"/>
  <c r="Q7" i="16"/>
  <c r="P7" i="16"/>
  <c r="O7" i="16"/>
  <c r="N7" i="16"/>
  <c r="M7" i="16"/>
  <c r="L7" i="16"/>
  <c r="S7" i="16" s="1"/>
  <c r="C5" i="16"/>
  <c r="L1" i="16"/>
  <c r="S60" i="15"/>
  <c r="L60" i="15"/>
  <c r="K60" i="15"/>
  <c r="J60" i="15"/>
  <c r="S59" i="15"/>
  <c r="L59" i="15"/>
  <c r="K59" i="15"/>
  <c r="J59" i="15"/>
  <c r="S58" i="15"/>
  <c r="L58" i="15"/>
  <c r="K58" i="15"/>
  <c r="J58" i="15"/>
  <c r="S57" i="15"/>
  <c r="L57" i="15"/>
  <c r="K57" i="15"/>
  <c r="J57" i="15"/>
  <c r="S56" i="15"/>
  <c r="L56" i="15"/>
  <c r="K56" i="15"/>
  <c r="J56" i="15"/>
  <c r="S55" i="15"/>
  <c r="L55" i="15"/>
  <c r="K55" i="15"/>
  <c r="J55" i="15"/>
  <c r="S54" i="15"/>
  <c r="L54" i="15"/>
  <c r="K54" i="15"/>
  <c r="J54" i="15"/>
  <c r="S53" i="15"/>
  <c r="L53" i="15"/>
  <c r="K53" i="15"/>
  <c r="J53" i="15"/>
  <c r="S52" i="15"/>
  <c r="L52" i="15"/>
  <c r="K52" i="15"/>
  <c r="J52" i="15"/>
  <c r="S51" i="15"/>
  <c r="L51" i="15"/>
  <c r="K51" i="15"/>
  <c r="J51" i="15"/>
  <c r="S50" i="15"/>
  <c r="L50" i="15"/>
  <c r="K50" i="15"/>
  <c r="J50" i="15"/>
  <c r="S49" i="15"/>
  <c r="L49" i="15"/>
  <c r="K49" i="15"/>
  <c r="J49" i="15"/>
  <c r="S48" i="15"/>
  <c r="L48" i="15"/>
  <c r="K48" i="15"/>
  <c r="J48" i="15"/>
  <c r="S47" i="15"/>
  <c r="L47" i="15"/>
  <c r="K47" i="15"/>
  <c r="J47" i="15"/>
  <c r="S46" i="15"/>
  <c r="L46" i="15"/>
  <c r="K46" i="15"/>
  <c r="J46" i="15"/>
  <c r="S45" i="15"/>
  <c r="L45" i="15"/>
  <c r="K45" i="15"/>
  <c r="J45" i="15"/>
  <c r="S44" i="15"/>
  <c r="L44" i="15"/>
  <c r="K44" i="15"/>
  <c r="J44" i="15"/>
  <c r="S43" i="15"/>
  <c r="L43" i="15"/>
  <c r="K43" i="15"/>
  <c r="J43" i="15"/>
  <c r="S42" i="15"/>
  <c r="L42" i="15"/>
  <c r="K42" i="15"/>
  <c r="J42" i="15"/>
  <c r="S41" i="15"/>
  <c r="L41" i="15"/>
  <c r="K41" i="15"/>
  <c r="J41" i="15"/>
  <c r="S40" i="15"/>
  <c r="L40" i="15"/>
  <c r="K40" i="15"/>
  <c r="J40" i="15"/>
  <c r="S39" i="15"/>
  <c r="L39" i="15"/>
  <c r="K39" i="15"/>
  <c r="J39" i="15"/>
  <c r="S38" i="15"/>
  <c r="L38" i="15"/>
  <c r="K38" i="15"/>
  <c r="J38" i="15"/>
  <c r="S37" i="15"/>
  <c r="L37" i="15"/>
  <c r="K37" i="15"/>
  <c r="J37" i="15"/>
  <c r="S36" i="15"/>
  <c r="L36" i="15"/>
  <c r="K36" i="15"/>
  <c r="J36" i="15"/>
  <c r="S35" i="15"/>
  <c r="L35" i="15"/>
  <c r="K35" i="15"/>
  <c r="J35" i="15"/>
  <c r="S34" i="15"/>
  <c r="L34" i="15"/>
  <c r="E5" i="15" s="1"/>
  <c r="K34" i="15"/>
  <c r="J34" i="15"/>
  <c r="S33" i="15"/>
  <c r="L33" i="15"/>
  <c r="K33" i="15"/>
  <c r="J33" i="15"/>
  <c r="Q30" i="15"/>
  <c r="P30" i="15"/>
  <c r="O30" i="15"/>
  <c r="N30" i="15"/>
  <c r="M30" i="15"/>
  <c r="L30" i="15"/>
  <c r="K30" i="15"/>
  <c r="Q29" i="15"/>
  <c r="P29" i="15"/>
  <c r="O29" i="15"/>
  <c r="N29" i="15"/>
  <c r="M29" i="15"/>
  <c r="L29" i="15"/>
  <c r="K29" i="15"/>
  <c r="S28" i="15"/>
  <c r="Q28" i="15"/>
  <c r="P28" i="15"/>
  <c r="O28" i="15"/>
  <c r="N28" i="15"/>
  <c r="M28" i="15"/>
  <c r="L28" i="15"/>
  <c r="K28" i="15"/>
  <c r="R27" i="15"/>
  <c r="P27" i="15"/>
  <c r="O27" i="15"/>
  <c r="N27" i="15"/>
  <c r="M27" i="15"/>
  <c r="L27" i="15"/>
  <c r="K27" i="15"/>
  <c r="R26" i="15"/>
  <c r="P26" i="15"/>
  <c r="O26" i="15"/>
  <c r="N26" i="15"/>
  <c r="M26" i="15"/>
  <c r="L26" i="15"/>
  <c r="K26" i="15"/>
  <c r="S25" i="15"/>
  <c r="R25" i="15"/>
  <c r="P25" i="15"/>
  <c r="O25" i="15"/>
  <c r="N25" i="15"/>
  <c r="M25" i="15"/>
  <c r="L25" i="15"/>
  <c r="K25" i="15"/>
  <c r="R24" i="15"/>
  <c r="Q24" i="15"/>
  <c r="O24" i="15"/>
  <c r="N24" i="15"/>
  <c r="M24" i="15"/>
  <c r="L24" i="15"/>
  <c r="K24" i="15"/>
  <c r="R23" i="15"/>
  <c r="Q23" i="15"/>
  <c r="O23" i="15"/>
  <c r="N23" i="15"/>
  <c r="M23" i="15"/>
  <c r="L23" i="15"/>
  <c r="K23" i="15"/>
  <c r="S22" i="15"/>
  <c r="R22" i="15"/>
  <c r="Q22" i="15"/>
  <c r="O22" i="15"/>
  <c r="N22" i="15"/>
  <c r="M22" i="15"/>
  <c r="L22" i="15"/>
  <c r="K22" i="15"/>
  <c r="R21" i="15"/>
  <c r="Q21" i="15"/>
  <c r="P21" i="15"/>
  <c r="N21" i="15"/>
  <c r="M21" i="15"/>
  <c r="L21" i="15"/>
  <c r="K21" i="15"/>
  <c r="R20" i="15"/>
  <c r="Q20" i="15"/>
  <c r="P20" i="15"/>
  <c r="N20" i="15"/>
  <c r="M20" i="15"/>
  <c r="L20" i="15"/>
  <c r="K20" i="15"/>
  <c r="S19" i="15"/>
  <c r="R19" i="15"/>
  <c r="Q19" i="15"/>
  <c r="P19" i="15"/>
  <c r="N19" i="15"/>
  <c r="M19" i="15"/>
  <c r="L19" i="15"/>
  <c r="K19" i="15"/>
  <c r="R18" i="15"/>
  <c r="Q18" i="15"/>
  <c r="P18" i="15"/>
  <c r="O18" i="15"/>
  <c r="M18" i="15"/>
  <c r="L18" i="15"/>
  <c r="K18" i="15"/>
  <c r="R17" i="15"/>
  <c r="Q17" i="15"/>
  <c r="P17" i="15"/>
  <c r="O17" i="15"/>
  <c r="M17" i="15"/>
  <c r="L17" i="15"/>
  <c r="K17" i="15"/>
  <c r="S16" i="15"/>
  <c r="R16" i="15"/>
  <c r="Q16" i="15"/>
  <c r="P16" i="15"/>
  <c r="O16" i="15"/>
  <c r="M16" i="15"/>
  <c r="L16" i="15"/>
  <c r="K16" i="15"/>
  <c r="R15" i="15"/>
  <c r="Q15" i="15"/>
  <c r="P15" i="15"/>
  <c r="O15" i="15"/>
  <c r="N15" i="15"/>
  <c r="L15" i="15"/>
  <c r="K15" i="15"/>
  <c r="R14" i="15"/>
  <c r="Q14" i="15"/>
  <c r="P14" i="15"/>
  <c r="O14" i="15"/>
  <c r="N14" i="15"/>
  <c r="L14" i="15"/>
  <c r="K14" i="15"/>
  <c r="S13" i="15"/>
  <c r="R13" i="15"/>
  <c r="Q13" i="15"/>
  <c r="P13" i="15"/>
  <c r="O13" i="15"/>
  <c r="N13" i="15"/>
  <c r="L13" i="15"/>
  <c r="K13" i="15"/>
  <c r="R12" i="15"/>
  <c r="Q12" i="15"/>
  <c r="P12" i="15"/>
  <c r="O12" i="15"/>
  <c r="N12" i="15"/>
  <c r="M12" i="15"/>
  <c r="K12" i="15"/>
  <c r="R11" i="15"/>
  <c r="Q11" i="15"/>
  <c r="P11" i="15"/>
  <c r="O11" i="15"/>
  <c r="N11" i="15"/>
  <c r="M11" i="15"/>
  <c r="K11" i="15"/>
  <c r="S10" i="15"/>
  <c r="R10" i="15"/>
  <c r="Q10" i="15"/>
  <c r="P10" i="15"/>
  <c r="O10" i="15"/>
  <c r="N10" i="15"/>
  <c r="M10" i="15"/>
  <c r="K10" i="15"/>
  <c r="R9" i="15"/>
  <c r="Q9" i="15"/>
  <c r="P9" i="15"/>
  <c r="O9" i="15"/>
  <c r="N9" i="15"/>
  <c r="M9" i="15"/>
  <c r="L9" i="15"/>
  <c r="R8" i="15"/>
  <c r="Q8" i="15"/>
  <c r="P8" i="15"/>
  <c r="O8" i="15"/>
  <c r="N8" i="15"/>
  <c r="M8" i="15"/>
  <c r="L8" i="15"/>
  <c r="S7" i="15"/>
  <c r="R7" i="15"/>
  <c r="Q7" i="15"/>
  <c r="P7" i="15"/>
  <c r="O7" i="15"/>
  <c r="N7" i="15"/>
  <c r="M7" i="15"/>
  <c r="L7" i="15"/>
  <c r="C5" i="15"/>
  <c r="L1" i="15"/>
  <c r="S71" i="14"/>
  <c r="L71" i="14"/>
  <c r="K71" i="14"/>
  <c r="J71" i="14"/>
  <c r="S70" i="14"/>
  <c r="L70" i="14"/>
  <c r="K70" i="14"/>
  <c r="J70" i="14"/>
  <c r="S69" i="14"/>
  <c r="L69" i="14"/>
  <c r="K69" i="14"/>
  <c r="J69" i="14"/>
  <c r="S68" i="14"/>
  <c r="L68" i="14"/>
  <c r="K68" i="14"/>
  <c r="J68" i="14"/>
  <c r="S67" i="14"/>
  <c r="L67" i="14"/>
  <c r="K67" i="14"/>
  <c r="J67" i="14"/>
  <c r="S66" i="14"/>
  <c r="L66" i="14"/>
  <c r="K66" i="14"/>
  <c r="J66" i="14"/>
  <c r="S65" i="14"/>
  <c r="L65" i="14"/>
  <c r="K65" i="14"/>
  <c r="J65" i="14"/>
  <c r="S64" i="14"/>
  <c r="L64" i="14"/>
  <c r="K64" i="14"/>
  <c r="J64" i="14"/>
  <c r="S63" i="14"/>
  <c r="L63" i="14"/>
  <c r="K63" i="14"/>
  <c r="J63" i="14"/>
  <c r="S62" i="14"/>
  <c r="L62" i="14"/>
  <c r="K62" i="14"/>
  <c r="J62" i="14"/>
  <c r="S61" i="14"/>
  <c r="L61" i="14"/>
  <c r="K61" i="14"/>
  <c r="J61" i="14"/>
  <c r="S60" i="14"/>
  <c r="L60" i="14"/>
  <c r="K60" i="14"/>
  <c r="J60" i="14"/>
  <c r="S59" i="14"/>
  <c r="L59" i="14"/>
  <c r="K59" i="14"/>
  <c r="J59" i="14"/>
  <c r="S58" i="14"/>
  <c r="L58" i="14"/>
  <c r="K58" i="14"/>
  <c r="J58" i="14"/>
  <c r="S57" i="14"/>
  <c r="L57" i="14"/>
  <c r="K57" i="14"/>
  <c r="J57" i="14"/>
  <c r="S56" i="14"/>
  <c r="L56" i="14"/>
  <c r="K56" i="14"/>
  <c r="J56" i="14"/>
  <c r="S55" i="14"/>
  <c r="L55" i="14"/>
  <c r="K55" i="14"/>
  <c r="J55" i="14"/>
  <c r="S54" i="14"/>
  <c r="L54" i="14"/>
  <c r="K54" i="14"/>
  <c r="J54" i="14"/>
  <c r="S53" i="14"/>
  <c r="L53" i="14"/>
  <c r="K53" i="14"/>
  <c r="J53" i="14"/>
  <c r="S52" i="14"/>
  <c r="L52" i="14"/>
  <c r="K52" i="14"/>
  <c r="J52" i="14"/>
  <c r="S51" i="14"/>
  <c r="L51" i="14"/>
  <c r="K51" i="14"/>
  <c r="J51" i="14"/>
  <c r="S50" i="14"/>
  <c r="L50" i="14"/>
  <c r="K50" i="14"/>
  <c r="J50" i="14"/>
  <c r="S49" i="14"/>
  <c r="L49" i="14"/>
  <c r="K49" i="14"/>
  <c r="J49" i="14"/>
  <c r="S48" i="14"/>
  <c r="L48" i="14"/>
  <c r="K48" i="14"/>
  <c r="J48" i="14"/>
  <c r="S47" i="14"/>
  <c r="L47" i="14"/>
  <c r="K47" i="14"/>
  <c r="J47" i="14"/>
  <c r="S46" i="14"/>
  <c r="L46" i="14"/>
  <c r="K46" i="14"/>
  <c r="J46" i="14"/>
  <c r="S45" i="14"/>
  <c r="L45" i="14"/>
  <c r="K45" i="14"/>
  <c r="J45" i="14"/>
  <c r="S44" i="14"/>
  <c r="L44" i="14"/>
  <c r="K44" i="14"/>
  <c r="J44" i="14"/>
  <c r="S43" i="14"/>
  <c r="L43" i="14"/>
  <c r="K43" i="14"/>
  <c r="J43" i="14"/>
  <c r="S42" i="14"/>
  <c r="L42" i="14"/>
  <c r="K42" i="14"/>
  <c r="J42" i="14"/>
  <c r="S41" i="14"/>
  <c r="L41" i="14"/>
  <c r="K41" i="14"/>
  <c r="J41" i="14"/>
  <c r="S40" i="14"/>
  <c r="L40" i="14"/>
  <c r="K40" i="14"/>
  <c r="J40" i="14"/>
  <c r="S39" i="14"/>
  <c r="L39" i="14"/>
  <c r="K39" i="14"/>
  <c r="J39" i="14"/>
  <c r="S38" i="14"/>
  <c r="L38" i="14"/>
  <c r="K38" i="14"/>
  <c r="J38" i="14"/>
  <c r="S37" i="14"/>
  <c r="L37" i="14"/>
  <c r="K37" i="14"/>
  <c r="J37" i="14"/>
  <c r="S36" i="14"/>
  <c r="L36" i="14"/>
  <c r="E5" i="14" s="1"/>
  <c r="K36" i="14"/>
  <c r="J36" i="14"/>
  <c r="R33" i="14"/>
  <c r="Q33" i="14"/>
  <c r="P33" i="14"/>
  <c r="O33" i="14"/>
  <c r="N33" i="14"/>
  <c r="M33" i="14"/>
  <c r="L33" i="14"/>
  <c r="K33" i="14"/>
  <c r="R32" i="14"/>
  <c r="Q32" i="14"/>
  <c r="P32" i="14"/>
  <c r="O32" i="14"/>
  <c r="N32" i="14"/>
  <c r="M32" i="14"/>
  <c r="L32" i="14"/>
  <c r="K32" i="14"/>
  <c r="R31" i="14"/>
  <c r="Q31" i="14"/>
  <c r="P31" i="14"/>
  <c r="O31" i="14"/>
  <c r="N31" i="14"/>
  <c r="M31" i="14"/>
  <c r="L31" i="14"/>
  <c r="K31" i="14"/>
  <c r="T31" i="14" s="1"/>
  <c r="S30" i="14"/>
  <c r="Q30" i="14"/>
  <c r="P30" i="14"/>
  <c r="O30" i="14"/>
  <c r="N30" i="14"/>
  <c r="M30" i="14"/>
  <c r="L30" i="14"/>
  <c r="K30" i="14"/>
  <c r="S29" i="14"/>
  <c r="Q29" i="14"/>
  <c r="P29" i="14"/>
  <c r="O29" i="14"/>
  <c r="N29" i="14"/>
  <c r="M29" i="14"/>
  <c r="L29" i="14"/>
  <c r="K29" i="14"/>
  <c r="S28" i="14"/>
  <c r="Q28" i="14"/>
  <c r="P28" i="14"/>
  <c r="O28" i="14"/>
  <c r="N28" i="14"/>
  <c r="M28" i="14"/>
  <c r="L28" i="14"/>
  <c r="K28" i="14"/>
  <c r="T28" i="14" s="1"/>
  <c r="S27" i="14"/>
  <c r="R27" i="14"/>
  <c r="P27" i="14"/>
  <c r="O27" i="14"/>
  <c r="N27" i="14"/>
  <c r="M27" i="14"/>
  <c r="L27" i="14"/>
  <c r="K27" i="14"/>
  <c r="S26" i="14"/>
  <c r="R26" i="14"/>
  <c r="P26" i="14"/>
  <c r="O26" i="14"/>
  <c r="N26" i="14"/>
  <c r="M26" i="14"/>
  <c r="L26" i="14"/>
  <c r="K26" i="14"/>
  <c r="S25" i="14"/>
  <c r="R25" i="14"/>
  <c r="P25" i="14"/>
  <c r="O25" i="14"/>
  <c r="N25" i="14"/>
  <c r="M25" i="14"/>
  <c r="L25" i="14"/>
  <c r="K25" i="14"/>
  <c r="T25" i="14" s="1"/>
  <c r="S24" i="14"/>
  <c r="R24" i="14"/>
  <c r="Q24" i="14"/>
  <c r="O24" i="14"/>
  <c r="N24" i="14"/>
  <c r="M24" i="14"/>
  <c r="L24" i="14"/>
  <c r="K24" i="14"/>
  <c r="S23" i="14"/>
  <c r="R23" i="14"/>
  <c r="Q23" i="14"/>
  <c r="O23" i="14"/>
  <c r="N23" i="14"/>
  <c r="M23" i="14"/>
  <c r="L23" i="14"/>
  <c r="K23" i="14"/>
  <c r="S22" i="14"/>
  <c r="R22" i="14"/>
  <c r="Q22" i="14"/>
  <c r="O22" i="14"/>
  <c r="N22" i="14"/>
  <c r="M22" i="14"/>
  <c r="L22" i="14"/>
  <c r="K22" i="14"/>
  <c r="T22" i="14" s="1"/>
  <c r="S21" i="14"/>
  <c r="R21" i="14"/>
  <c r="Q21" i="14"/>
  <c r="P21" i="14"/>
  <c r="N21" i="14"/>
  <c r="M21" i="14"/>
  <c r="L21" i="14"/>
  <c r="K21" i="14"/>
  <c r="S20" i="14"/>
  <c r="R20" i="14"/>
  <c r="Q20" i="14"/>
  <c r="P20" i="14"/>
  <c r="N20" i="14"/>
  <c r="M20" i="14"/>
  <c r="L20" i="14"/>
  <c r="K20" i="14"/>
  <c r="S19" i="14"/>
  <c r="R19" i="14"/>
  <c r="Q19" i="14"/>
  <c r="P19" i="14"/>
  <c r="N19" i="14"/>
  <c r="M19" i="14"/>
  <c r="L19" i="14"/>
  <c r="K19" i="14"/>
  <c r="T19" i="14" s="1"/>
  <c r="S18" i="14"/>
  <c r="R18" i="14"/>
  <c r="Q18" i="14"/>
  <c r="P18" i="14"/>
  <c r="O18" i="14"/>
  <c r="M18" i="14"/>
  <c r="L18" i="14"/>
  <c r="K18" i="14"/>
  <c r="S17" i="14"/>
  <c r="R17" i="14"/>
  <c r="Q17" i="14"/>
  <c r="P17" i="14"/>
  <c r="O17" i="14"/>
  <c r="M17" i="14"/>
  <c r="L17" i="14"/>
  <c r="K17" i="14"/>
  <c r="S16" i="14"/>
  <c r="R16" i="14"/>
  <c r="Q16" i="14"/>
  <c r="P16" i="14"/>
  <c r="O16" i="14"/>
  <c r="M16" i="14"/>
  <c r="L16" i="14"/>
  <c r="K16" i="14"/>
  <c r="T16" i="14" s="1"/>
  <c r="S15" i="14"/>
  <c r="R15" i="14"/>
  <c r="Q15" i="14"/>
  <c r="P15" i="14"/>
  <c r="O15" i="14"/>
  <c r="N15" i="14"/>
  <c r="L15" i="14"/>
  <c r="K15" i="14"/>
  <c r="S14" i="14"/>
  <c r="R14" i="14"/>
  <c r="Q14" i="14"/>
  <c r="P14" i="14"/>
  <c r="O14" i="14"/>
  <c r="N14" i="14"/>
  <c r="L14" i="14"/>
  <c r="K14" i="14"/>
  <c r="T13" i="14"/>
  <c r="S13" i="14"/>
  <c r="R13" i="14"/>
  <c r="Q13" i="14"/>
  <c r="P13" i="14"/>
  <c r="O13" i="14"/>
  <c r="N13" i="14"/>
  <c r="L13" i="14"/>
  <c r="K13" i="14"/>
  <c r="S12" i="14"/>
  <c r="R12" i="14"/>
  <c r="Q12" i="14"/>
  <c r="P12" i="14"/>
  <c r="O12" i="14"/>
  <c r="N12" i="14"/>
  <c r="M12" i="14"/>
  <c r="K12" i="14"/>
  <c r="S11" i="14"/>
  <c r="R11" i="14"/>
  <c r="Q11" i="14"/>
  <c r="P11" i="14"/>
  <c r="O11" i="14"/>
  <c r="N11" i="14"/>
  <c r="M11" i="14"/>
  <c r="K11" i="14"/>
  <c r="S10" i="14"/>
  <c r="R10" i="14"/>
  <c r="Q10" i="14"/>
  <c r="P10" i="14"/>
  <c r="O10" i="14"/>
  <c r="N10" i="14"/>
  <c r="M10" i="14"/>
  <c r="K10" i="14"/>
  <c r="T10" i="14" s="1"/>
  <c r="S9" i="14"/>
  <c r="R9" i="14"/>
  <c r="Q9" i="14"/>
  <c r="P9" i="14"/>
  <c r="O9" i="14"/>
  <c r="N9" i="14"/>
  <c r="M9" i="14"/>
  <c r="L9" i="14"/>
  <c r="S8" i="14"/>
  <c r="R8" i="14"/>
  <c r="Q8" i="14"/>
  <c r="P8" i="14"/>
  <c r="O8" i="14"/>
  <c r="N8" i="14"/>
  <c r="M8" i="14"/>
  <c r="L8" i="14"/>
  <c r="S7" i="14"/>
  <c r="R7" i="14"/>
  <c r="Q7" i="14"/>
  <c r="P7" i="14"/>
  <c r="O7" i="14"/>
  <c r="N7" i="14"/>
  <c r="M7" i="14"/>
  <c r="L7" i="14"/>
  <c r="T7" i="14" s="1"/>
  <c r="C5" i="14"/>
  <c r="L1" i="14"/>
  <c r="S71" i="13"/>
  <c r="L71" i="13"/>
  <c r="K71" i="13"/>
  <c r="J71" i="13"/>
  <c r="S70" i="13"/>
  <c r="L70" i="13"/>
  <c r="K70" i="13"/>
  <c r="J70" i="13"/>
  <c r="S69" i="13"/>
  <c r="L69" i="13"/>
  <c r="K69" i="13"/>
  <c r="J69" i="13"/>
  <c r="S68" i="13"/>
  <c r="L68" i="13"/>
  <c r="K68" i="13"/>
  <c r="J68" i="13"/>
  <c r="S67" i="13"/>
  <c r="L67" i="13"/>
  <c r="K67" i="13"/>
  <c r="J67" i="13"/>
  <c r="S66" i="13"/>
  <c r="L66" i="13"/>
  <c r="K66" i="13"/>
  <c r="J66" i="13"/>
  <c r="S65" i="13"/>
  <c r="L65" i="13"/>
  <c r="K65" i="13"/>
  <c r="J65" i="13"/>
  <c r="S64" i="13"/>
  <c r="L64" i="13"/>
  <c r="K64" i="13"/>
  <c r="J64" i="13"/>
  <c r="S63" i="13"/>
  <c r="L63" i="13"/>
  <c r="K63" i="13"/>
  <c r="J63" i="13"/>
  <c r="S62" i="13"/>
  <c r="L62" i="13"/>
  <c r="K62" i="13"/>
  <c r="J62" i="13"/>
  <c r="S61" i="13"/>
  <c r="L61" i="13"/>
  <c r="K61" i="13"/>
  <c r="J61" i="13"/>
  <c r="S60" i="13"/>
  <c r="L60" i="13"/>
  <c r="K60" i="13"/>
  <c r="J60" i="13"/>
  <c r="S59" i="13"/>
  <c r="L59" i="13"/>
  <c r="K59" i="13"/>
  <c r="J59" i="13"/>
  <c r="S58" i="13"/>
  <c r="L58" i="13"/>
  <c r="K58" i="13"/>
  <c r="J58" i="13"/>
  <c r="S57" i="13"/>
  <c r="L57" i="13"/>
  <c r="K57" i="13"/>
  <c r="J57" i="13"/>
  <c r="S56" i="13"/>
  <c r="L56" i="13"/>
  <c r="K56" i="13"/>
  <c r="J56" i="13"/>
  <c r="S55" i="13"/>
  <c r="L55" i="13"/>
  <c r="K55" i="13"/>
  <c r="J55" i="13"/>
  <c r="S54" i="13"/>
  <c r="L54" i="13"/>
  <c r="K54" i="13"/>
  <c r="J54" i="13"/>
  <c r="S53" i="13"/>
  <c r="L53" i="13"/>
  <c r="K53" i="13"/>
  <c r="J53" i="13"/>
  <c r="S52" i="13"/>
  <c r="L52" i="13"/>
  <c r="K52" i="13"/>
  <c r="J52" i="13"/>
  <c r="S51" i="13"/>
  <c r="L51" i="13"/>
  <c r="K51" i="13"/>
  <c r="J51" i="13"/>
  <c r="S50" i="13"/>
  <c r="L50" i="13"/>
  <c r="K50" i="13"/>
  <c r="J50" i="13"/>
  <c r="S49" i="13"/>
  <c r="L49" i="13"/>
  <c r="K49" i="13"/>
  <c r="J49" i="13"/>
  <c r="S48" i="13"/>
  <c r="L48" i="13"/>
  <c r="K48" i="13"/>
  <c r="J48" i="13"/>
  <c r="S47" i="13"/>
  <c r="L47" i="13"/>
  <c r="K47" i="13"/>
  <c r="J47" i="13"/>
  <c r="S46" i="13"/>
  <c r="L46" i="13"/>
  <c r="K46" i="13"/>
  <c r="J46" i="13"/>
  <c r="S45" i="13"/>
  <c r="L45" i="13"/>
  <c r="K45" i="13"/>
  <c r="J45" i="13"/>
  <c r="S44" i="13"/>
  <c r="L44" i="13"/>
  <c r="K44" i="13"/>
  <c r="J44" i="13"/>
  <c r="S43" i="13"/>
  <c r="L43" i="13"/>
  <c r="K43" i="13"/>
  <c r="J43" i="13"/>
  <c r="S42" i="13"/>
  <c r="L42" i="13"/>
  <c r="K42" i="13"/>
  <c r="J42" i="13"/>
  <c r="S41" i="13"/>
  <c r="L41" i="13"/>
  <c r="K41" i="13"/>
  <c r="J41" i="13"/>
  <c r="S40" i="13"/>
  <c r="L40" i="13"/>
  <c r="K40" i="13"/>
  <c r="J40" i="13"/>
  <c r="S39" i="13"/>
  <c r="L39" i="13"/>
  <c r="K39" i="13"/>
  <c r="J39" i="13"/>
  <c r="S38" i="13"/>
  <c r="L38" i="13"/>
  <c r="K38" i="13"/>
  <c r="J38" i="13"/>
  <c r="S37" i="13"/>
  <c r="L37" i="13"/>
  <c r="K37" i="13"/>
  <c r="J37" i="13"/>
  <c r="S36" i="13"/>
  <c r="L36" i="13"/>
  <c r="K36" i="13"/>
  <c r="J36" i="13"/>
  <c r="R33" i="13"/>
  <c r="Q33" i="13"/>
  <c r="P33" i="13"/>
  <c r="O33" i="13"/>
  <c r="N33" i="13"/>
  <c r="M33" i="13"/>
  <c r="L33" i="13"/>
  <c r="K33" i="13"/>
  <c r="R32" i="13"/>
  <c r="Q32" i="13"/>
  <c r="P32" i="13"/>
  <c r="O32" i="13"/>
  <c r="N32" i="13"/>
  <c r="M32" i="13"/>
  <c r="L32" i="13"/>
  <c r="K32" i="13"/>
  <c r="T31" i="13"/>
  <c r="R31" i="13"/>
  <c r="Q31" i="13"/>
  <c r="P31" i="13"/>
  <c r="O31" i="13"/>
  <c r="N31" i="13"/>
  <c r="M31" i="13"/>
  <c r="L31" i="13"/>
  <c r="K31" i="13"/>
  <c r="S30" i="13"/>
  <c r="Q30" i="13"/>
  <c r="P30" i="13"/>
  <c r="O30" i="13"/>
  <c r="N30" i="13"/>
  <c r="M30" i="13"/>
  <c r="L30" i="13"/>
  <c r="K30" i="13"/>
  <c r="S29" i="13"/>
  <c r="Q29" i="13"/>
  <c r="P29" i="13"/>
  <c r="O29" i="13"/>
  <c r="N29" i="13"/>
  <c r="M29" i="13"/>
  <c r="L29" i="13"/>
  <c r="K29" i="13"/>
  <c r="T28" i="13"/>
  <c r="S28" i="13"/>
  <c r="Q28" i="13"/>
  <c r="P28" i="13"/>
  <c r="O28" i="13"/>
  <c r="N28" i="13"/>
  <c r="M28" i="13"/>
  <c r="L28" i="13"/>
  <c r="K28" i="13"/>
  <c r="S27" i="13"/>
  <c r="R27" i="13"/>
  <c r="P27" i="13"/>
  <c r="O27" i="13"/>
  <c r="N27" i="13"/>
  <c r="M27" i="13"/>
  <c r="L27" i="13"/>
  <c r="K27" i="13"/>
  <c r="S26" i="13"/>
  <c r="R26" i="13"/>
  <c r="P26" i="13"/>
  <c r="O26" i="13"/>
  <c r="N26" i="13"/>
  <c r="M26" i="13"/>
  <c r="L26" i="13"/>
  <c r="K26" i="13"/>
  <c r="T25" i="13"/>
  <c r="S25" i="13"/>
  <c r="R25" i="13"/>
  <c r="P25" i="13"/>
  <c r="O25" i="13"/>
  <c r="N25" i="13"/>
  <c r="M25" i="13"/>
  <c r="L25" i="13"/>
  <c r="K25" i="13"/>
  <c r="S24" i="13"/>
  <c r="R24" i="13"/>
  <c r="Q24" i="13"/>
  <c r="O24" i="13"/>
  <c r="N24" i="13"/>
  <c r="M24" i="13"/>
  <c r="L24" i="13"/>
  <c r="K24" i="13"/>
  <c r="S23" i="13"/>
  <c r="R23" i="13"/>
  <c r="Q23" i="13"/>
  <c r="O23" i="13"/>
  <c r="N23" i="13"/>
  <c r="M23" i="13"/>
  <c r="L23" i="13"/>
  <c r="K23" i="13"/>
  <c r="T22" i="13"/>
  <c r="S22" i="13"/>
  <c r="R22" i="13"/>
  <c r="Q22" i="13"/>
  <c r="O22" i="13"/>
  <c r="N22" i="13"/>
  <c r="M22" i="13"/>
  <c r="L22" i="13"/>
  <c r="K22" i="13"/>
  <c r="S21" i="13"/>
  <c r="R21" i="13"/>
  <c r="Q21" i="13"/>
  <c r="P21" i="13"/>
  <c r="N21" i="13"/>
  <c r="M21" i="13"/>
  <c r="L21" i="13"/>
  <c r="K21" i="13"/>
  <c r="S20" i="13"/>
  <c r="R20" i="13"/>
  <c r="Q20" i="13"/>
  <c r="P20" i="13"/>
  <c r="N20" i="13"/>
  <c r="M20" i="13"/>
  <c r="L20" i="13"/>
  <c r="K20" i="13"/>
  <c r="T19" i="13"/>
  <c r="S19" i="13"/>
  <c r="R19" i="13"/>
  <c r="Q19" i="13"/>
  <c r="P19" i="13"/>
  <c r="N19" i="13"/>
  <c r="M19" i="13"/>
  <c r="L19" i="13"/>
  <c r="K19" i="13"/>
  <c r="S18" i="13"/>
  <c r="R18" i="13"/>
  <c r="Q18" i="13"/>
  <c r="P18" i="13"/>
  <c r="O18" i="13"/>
  <c r="M18" i="13"/>
  <c r="L18" i="13"/>
  <c r="K18" i="13"/>
  <c r="S17" i="13"/>
  <c r="R17" i="13"/>
  <c r="Q17" i="13"/>
  <c r="P17" i="13"/>
  <c r="O17" i="13"/>
  <c r="M17" i="13"/>
  <c r="L17" i="13"/>
  <c r="K17" i="13"/>
  <c r="T16" i="13"/>
  <c r="S16" i="13"/>
  <c r="R16" i="13"/>
  <c r="Q16" i="13"/>
  <c r="P16" i="13"/>
  <c r="O16" i="13"/>
  <c r="M16" i="13"/>
  <c r="L16" i="13"/>
  <c r="K16" i="13"/>
  <c r="S15" i="13"/>
  <c r="R15" i="13"/>
  <c r="Q15" i="13"/>
  <c r="P15" i="13"/>
  <c r="O15" i="13"/>
  <c r="N15" i="13"/>
  <c r="L15" i="13"/>
  <c r="K15" i="13"/>
  <c r="S14" i="13"/>
  <c r="R14" i="13"/>
  <c r="Q14" i="13"/>
  <c r="P14" i="13"/>
  <c r="O14" i="13"/>
  <c r="N14" i="13"/>
  <c r="L14" i="13"/>
  <c r="K14" i="13"/>
  <c r="T13" i="13"/>
  <c r="S13" i="13"/>
  <c r="R13" i="13"/>
  <c r="Q13" i="13"/>
  <c r="P13" i="13"/>
  <c r="O13" i="13"/>
  <c r="N13" i="13"/>
  <c r="L13" i="13"/>
  <c r="K13" i="13"/>
  <c r="S12" i="13"/>
  <c r="R12" i="13"/>
  <c r="Q12" i="13"/>
  <c r="P12" i="13"/>
  <c r="O12" i="13"/>
  <c r="N12" i="13"/>
  <c r="M12" i="13"/>
  <c r="K12" i="13"/>
  <c r="S11" i="13"/>
  <c r="R11" i="13"/>
  <c r="Q11" i="13"/>
  <c r="P11" i="13"/>
  <c r="O11" i="13"/>
  <c r="N11" i="13"/>
  <c r="M11" i="13"/>
  <c r="K11" i="13"/>
  <c r="T10" i="13"/>
  <c r="S10" i="13"/>
  <c r="R10" i="13"/>
  <c r="Q10" i="13"/>
  <c r="P10" i="13"/>
  <c r="O10" i="13"/>
  <c r="N10" i="13"/>
  <c r="M10" i="13"/>
  <c r="K10" i="13"/>
  <c r="S9" i="13"/>
  <c r="R9" i="13"/>
  <c r="Q9" i="13"/>
  <c r="P9" i="13"/>
  <c r="O9" i="13"/>
  <c r="N9" i="13"/>
  <c r="M9" i="13"/>
  <c r="L9" i="13"/>
  <c r="S8" i="13"/>
  <c r="R8" i="13"/>
  <c r="Q8" i="13"/>
  <c r="P8" i="13"/>
  <c r="O8" i="13"/>
  <c r="N8" i="13"/>
  <c r="M8" i="13"/>
  <c r="L8" i="13"/>
  <c r="T7" i="13"/>
  <c r="S7" i="13"/>
  <c r="R7" i="13"/>
  <c r="Q7" i="13"/>
  <c r="P7" i="13"/>
  <c r="O7" i="13"/>
  <c r="N7" i="13"/>
  <c r="M7" i="13"/>
  <c r="L7" i="13"/>
  <c r="E5" i="13"/>
  <c r="C5" i="13"/>
  <c r="S60" i="12"/>
  <c r="L60" i="12"/>
  <c r="K60" i="12"/>
  <c r="J60" i="12"/>
  <c r="S59" i="12"/>
  <c r="L59" i="12"/>
  <c r="K59" i="12"/>
  <c r="J59" i="12"/>
  <c r="S58" i="12"/>
  <c r="L58" i="12"/>
  <c r="K58" i="12"/>
  <c r="J58" i="12"/>
  <c r="S57" i="12"/>
  <c r="L57" i="12"/>
  <c r="K57" i="12"/>
  <c r="J57" i="12"/>
  <c r="S56" i="12"/>
  <c r="L56" i="12"/>
  <c r="K56" i="12"/>
  <c r="J56" i="12"/>
  <c r="S55" i="12"/>
  <c r="L55" i="12"/>
  <c r="K55" i="12"/>
  <c r="J55" i="12"/>
  <c r="S54" i="12"/>
  <c r="L54" i="12"/>
  <c r="K54" i="12"/>
  <c r="J54" i="12"/>
  <c r="S53" i="12"/>
  <c r="L53" i="12"/>
  <c r="K53" i="12"/>
  <c r="J53" i="12"/>
  <c r="S52" i="12"/>
  <c r="L52" i="12"/>
  <c r="K52" i="12"/>
  <c r="J52" i="12"/>
  <c r="S51" i="12"/>
  <c r="L51" i="12"/>
  <c r="K51" i="12"/>
  <c r="J51" i="12"/>
  <c r="S50" i="12"/>
  <c r="L50" i="12"/>
  <c r="K50" i="12"/>
  <c r="J50" i="12"/>
  <c r="S49" i="12"/>
  <c r="L49" i="12"/>
  <c r="K49" i="12"/>
  <c r="J49" i="12"/>
  <c r="S48" i="12"/>
  <c r="L48" i="12"/>
  <c r="K48" i="12"/>
  <c r="J48" i="12"/>
  <c r="S47" i="12"/>
  <c r="L47" i="12"/>
  <c r="K47" i="12"/>
  <c r="J47" i="12"/>
  <c r="S46" i="12"/>
  <c r="L46" i="12"/>
  <c r="K46" i="12"/>
  <c r="J46" i="12"/>
  <c r="S45" i="12"/>
  <c r="L45" i="12"/>
  <c r="K45" i="12"/>
  <c r="J45" i="12"/>
  <c r="S44" i="12"/>
  <c r="L44" i="12"/>
  <c r="K44" i="12"/>
  <c r="J44" i="12"/>
  <c r="S43" i="12"/>
  <c r="L43" i="12"/>
  <c r="K43" i="12"/>
  <c r="J43" i="12"/>
  <c r="S42" i="12"/>
  <c r="L42" i="12"/>
  <c r="K42" i="12"/>
  <c r="J42" i="12"/>
  <c r="S41" i="12"/>
  <c r="L41" i="12"/>
  <c r="K41" i="12"/>
  <c r="J41" i="12"/>
  <c r="S40" i="12"/>
  <c r="L40" i="12"/>
  <c r="K40" i="12"/>
  <c r="J40" i="12"/>
  <c r="S39" i="12"/>
  <c r="L39" i="12"/>
  <c r="K39" i="12"/>
  <c r="J39" i="12"/>
  <c r="S38" i="12"/>
  <c r="L38" i="12"/>
  <c r="K38" i="12"/>
  <c r="J38" i="12"/>
  <c r="S37" i="12"/>
  <c r="L37" i="12"/>
  <c r="K37" i="12"/>
  <c r="J37" i="12"/>
  <c r="S36" i="12"/>
  <c r="L36" i="12"/>
  <c r="K36" i="12"/>
  <c r="J36" i="12"/>
  <c r="S35" i="12"/>
  <c r="L35" i="12"/>
  <c r="K35" i="12"/>
  <c r="J35" i="12"/>
  <c r="S34" i="12"/>
  <c r="L34" i="12"/>
  <c r="K34" i="12"/>
  <c r="J34" i="12"/>
  <c r="S33" i="12"/>
  <c r="L33" i="12"/>
  <c r="E5" i="12" s="1"/>
  <c r="K33" i="12"/>
  <c r="J33" i="12"/>
  <c r="Q30" i="12"/>
  <c r="P30" i="12"/>
  <c r="O30" i="12"/>
  <c r="N30" i="12"/>
  <c r="M30" i="12"/>
  <c r="L30" i="12"/>
  <c r="K30" i="12"/>
  <c r="Q29" i="12"/>
  <c r="P29" i="12"/>
  <c r="O29" i="12"/>
  <c r="N29" i="12"/>
  <c r="M29" i="12"/>
  <c r="L29" i="12"/>
  <c r="K29" i="12"/>
  <c r="T28" i="12"/>
  <c r="S28" i="12"/>
  <c r="Q28" i="12"/>
  <c r="P28" i="12"/>
  <c r="O28" i="12"/>
  <c r="N28" i="12"/>
  <c r="M28" i="12"/>
  <c r="L28" i="12"/>
  <c r="K28" i="12"/>
  <c r="R27" i="12"/>
  <c r="P27" i="12"/>
  <c r="O27" i="12"/>
  <c r="N27" i="12"/>
  <c r="M27" i="12"/>
  <c r="L27" i="12"/>
  <c r="K27" i="12"/>
  <c r="R26" i="12"/>
  <c r="P26" i="12"/>
  <c r="O26" i="12"/>
  <c r="N26" i="12"/>
  <c r="M26" i="12"/>
  <c r="L26" i="12"/>
  <c r="K26" i="12"/>
  <c r="R25" i="12"/>
  <c r="P25" i="12"/>
  <c r="O25" i="12"/>
  <c r="S25" i="12" s="1"/>
  <c r="N25" i="12"/>
  <c r="M25" i="12"/>
  <c r="L25" i="12"/>
  <c r="K25" i="12"/>
  <c r="R24" i="12"/>
  <c r="Q24" i="12"/>
  <c r="O24" i="12"/>
  <c r="N24" i="12"/>
  <c r="M24" i="12"/>
  <c r="L24" i="12"/>
  <c r="K24" i="12"/>
  <c r="R23" i="12"/>
  <c r="Q23" i="12"/>
  <c r="O23" i="12"/>
  <c r="N23" i="12"/>
  <c r="M23" i="12"/>
  <c r="L23" i="12"/>
  <c r="K23" i="12"/>
  <c r="T22" i="12"/>
  <c r="R22" i="12"/>
  <c r="Q22" i="12"/>
  <c r="O22" i="12"/>
  <c r="N22" i="12"/>
  <c r="M22" i="12"/>
  <c r="L22" i="12"/>
  <c r="S22" i="12" s="1"/>
  <c r="K22" i="12"/>
  <c r="R21" i="12"/>
  <c r="Q21" i="12"/>
  <c r="P21" i="12"/>
  <c r="N21" i="12"/>
  <c r="M21" i="12"/>
  <c r="L21" i="12"/>
  <c r="K21" i="12"/>
  <c r="R20" i="12"/>
  <c r="Q20" i="12"/>
  <c r="P20" i="12"/>
  <c r="N20" i="12"/>
  <c r="M20" i="12"/>
  <c r="L20" i="12"/>
  <c r="K20" i="12"/>
  <c r="R19" i="12"/>
  <c r="Q19" i="12"/>
  <c r="P19" i="12"/>
  <c r="N19" i="12"/>
  <c r="M19" i="12"/>
  <c r="L19" i="12"/>
  <c r="S19" i="12" s="1"/>
  <c r="K19" i="12"/>
  <c r="R18" i="12"/>
  <c r="Q18" i="12"/>
  <c r="P18" i="12"/>
  <c r="O18" i="12"/>
  <c r="M18" i="12"/>
  <c r="L18" i="12"/>
  <c r="K18" i="12"/>
  <c r="R17" i="12"/>
  <c r="Q17" i="12"/>
  <c r="P17" i="12"/>
  <c r="O17" i="12"/>
  <c r="M17" i="12"/>
  <c r="L17" i="12"/>
  <c r="K17" i="12"/>
  <c r="T16" i="12"/>
  <c r="R16" i="12"/>
  <c r="Q16" i="12"/>
  <c r="P16" i="12"/>
  <c r="O16" i="12"/>
  <c r="M16" i="12"/>
  <c r="L16" i="12"/>
  <c r="K16" i="12"/>
  <c r="S16" i="12" s="1"/>
  <c r="R15" i="12"/>
  <c r="Q15" i="12"/>
  <c r="P15" i="12"/>
  <c r="O15" i="12"/>
  <c r="N15" i="12"/>
  <c r="L15" i="12"/>
  <c r="K15" i="12"/>
  <c r="R14" i="12"/>
  <c r="Q14" i="12"/>
  <c r="P14" i="12"/>
  <c r="O14" i="12"/>
  <c r="N14" i="12"/>
  <c r="L14" i="12"/>
  <c r="K14" i="12"/>
  <c r="S13" i="12"/>
  <c r="R13" i="12"/>
  <c r="Q13" i="12"/>
  <c r="P13" i="12"/>
  <c r="O13" i="12"/>
  <c r="N13" i="12"/>
  <c r="L13" i="12"/>
  <c r="K13" i="12"/>
  <c r="R12" i="12"/>
  <c r="Q12" i="12"/>
  <c r="P12" i="12"/>
  <c r="O12" i="12"/>
  <c r="N12" i="12"/>
  <c r="M12" i="12"/>
  <c r="K12" i="12"/>
  <c r="R11" i="12"/>
  <c r="Q11" i="12"/>
  <c r="P11" i="12"/>
  <c r="O11" i="12"/>
  <c r="N11" i="12"/>
  <c r="M11" i="12"/>
  <c r="K11" i="12"/>
  <c r="R10" i="12"/>
  <c r="Q10" i="12"/>
  <c r="P10" i="12"/>
  <c r="S10" i="12" s="1"/>
  <c r="O10" i="12"/>
  <c r="N10" i="12"/>
  <c r="M10" i="12"/>
  <c r="K10" i="12"/>
  <c r="R9" i="12"/>
  <c r="Q9" i="12"/>
  <c r="P9" i="12"/>
  <c r="O9" i="12"/>
  <c r="N9" i="12"/>
  <c r="M9" i="12"/>
  <c r="L9" i="12"/>
  <c r="R8" i="12"/>
  <c r="Q8" i="12"/>
  <c r="P8" i="12"/>
  <c r="O8" i="12"/>
  <c r="N8" i="12"/>
  <c r="M8" i="12"/>
  <c r="L8" i="12"/>
  <c r="R7" i="12"/>
  <c r="Q7" i="12"/>
  <c r="P7" i="12"/>
  <c r="O7" i="12"/>
  <c r="N7" i="12"/>
  <c r="M7" i="12"/>
  <c r="L7" i="12"/>
  <c r="S7" i="12" s="1"/>
  <c r="C5" i="12"/>
  <c r="L1" i="12"/>
  <c r="S60" i="11"/>
  <c r="L60" i="11"/>
  <c r="K60" i="11"/>
  <c r="J60" i="11"/>
  <c r="S59" i="11"/>
  <c r="L59" i="11"/>
  <c r="K59" i="11"/>
  <c r="J59" i="11"/>
  <c r="S58" i="11"/>
  <c r="L58" i="11"/>
  <c r="K58" i="11"/>
  <c r="J58" i="11"/>
  <c r="S57" i="11"/>
  <c r="L57" i="11"/>
  <c r="K57" i="11"/>
  <c r="J57" i="11"/>
  <c r="S56" i="11"/>
  <c r="L56" i="11"/>
  <c r="K56" i="11"/>
  <c r="J56" i="11"/>
  <c r="S55" i="11"/>
  <c r="L55" i="11"/>
  <c r="K55" i="11"/>
  <c r="J55" i="11"/>
  <c r="S54" i="11"/>
  <c r="L54" i="11"/>
  <c r="K54" i="11"/>
  <c r="J54" i="11"/>
  <c r="S53" i="11"/>
  <c r="L53" i="11"/>
  <c r="K53" i="11"/>
  <c r="J53" i="11"/>
  <c r="S52" i="11"/>
  <c r="L52" i="11"/>
  <c r="K52" i="11"/>
  <c r="J52" i="11"/>
  <c r="S51" i="11"/>
  <c r="L51" i="11"/>
  <c r="K51" i="11"/>
  <c r="J51" i="11"/>
  <c r="S50" i="11"/>
  <c r="L50" i="11"/>
  <c r="K50" i="11"/>
  <c r="J50" i="11"/>
  <c r="S49" i="11"/>
  <c r="L49" i="11"/>
  <c r="K49" i="11"/>
  <c r="J49" i="11"/>
  <c r="S48" i="11"/>
  <c r="L48" i="11"/>
  <c r="K48" i="11"/>
  <c r="J48" i="11"/>
  <c r="S47" i="11"/>
  <c r="L47" i="11"/>
  <c r="K47" i="11"/>
  <c r="J47" i="11"/>
  <c r="S46" i="11"/>
  <c r="L46" i="11"/>
  <c r="K46" i="11"/>
  <c r="J46" i="11"/>
  <c r="S45" i="11"/>
  <c r="L45" i="11"/>
  <c r="K45" i="11"/>
  <c r="J45" i="11"/>
  <c r="S44" i="11"/>
  <c r="L44" i="11"/>
  <c r="K44" i="11"/>
  <c r="J44" i="11"/>
  <c r="S43" i="11"/>
  <c r="L43" i="11"/>
  <c r="K43" i="11"/>
  <c r="J43" i="11"/>
  <c r="S42" i="11"/>
  <c r="L42" i="11"/>
  <c r="K42" i="11"/>
  <c r="J42" i="11"/>
  <c r="S41" i="11"/>
  <c r="L41" i="11"/>
  <c r="K41" i="11"/>
  <c r="J41" i="11"/>
  <c r="S40" i="11"/>
  <c r="L40" i="11"/>
  <c r="K40" i="11"/>
  <c r="J40" i="11"/>
  <c r="S39" i="11"/>
  <c r="L39" i="11"/>
  <c r="K39" i="11"/>
  <c r="J39" i="11"/>
  <c r="S38" i="11"/>
  <c r="L38" i="11"/>
  <c r="K38" i="11"/>
  <c r="J38" i="11"/>
  <c r="S37" i="11"/>
  <c r="L37" i="11"/>
  <c r="K37" i="11"/>
  <c r="J37" i="11"/>
  <c r="S36" i="11"/>
  <c r="L36" i="11"/>
  <c r="K36" i="11"/>
  <c r="J36" i="11"/>
  <c r="S35" i="11"/>
  <c r="L35" i="11"/>
  <c r="K35" i="11"/>
  <c r="J35" i="11"/>
  <c r="S34" i="11"/>
  <c r="L34" i="11"/>
  <c r="E5" i="11" s="1"/>
  <c r="K34" i="11"/>
  <c r="J34" i="11"/>
  <c r="S33" i="11"/>
  <c r="L33" i="11"/>
  <c r="K33" i="11"/>
  <c r="J33" i="11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Q28" i="11"/>
  <c r="P28" i="11"/>
  <c r="O28" i="11"/>
  <c r="N28" i="11"/>
  <c r="M28" i="11"/>
  <c r="L28" i="11"/>
  <c r="S28" i="11" s="1"/>
  <c r="K28" i="11"/>
  <c r="R27" i="11"/>
  <c r="P27" i="11"/>
  <c r="O27" i="11"/>
  <c r="N27" i="11"/>
  <c r="M27" i="11"/>
  <c r="L27" i="11"/>
  <c r="K27" i="11"/>
  <c r="R26" i="11"/>
  <c r="P26" i="11"/>
  <c r="O26" i="11"/>
  <c r="N26" i="11"/>
  <c r="M26" i="11"/>
  <c r="L26" i="11"/>
  <c r="K26" i="11"/>
  <c r="R25" i="11"/>
  <c r="P25" i="11"/>
  <c r="O25" i="11"/>
  <c r="N25" i="11"/>
  <c r="M25" i="11"/>
  <c r="L25" i="11"/>
  <c r="S25" i="11" s="1"/>
  <c r="K25" i="11"/>
  <c r="R24" i="11"/>
  <c r="Q24" i="11"/>
  <c r="O24" i="11"/>
  <c r="N24" i="11"/>
  <c r="M24" i="11"/>
  <c r="L24" i="11"/>
  <c r="K24" i="11"/>
  <c r="R23" i="11"/>
  <c r="Q23" i="11"/>
  <c r="O23" i="11"/>
  <c r="N23" i="11"/>
  <c r="M23" i="11"/>
  <c r="L23" i="11"/>
  <c r="K23" i="11"/>
  <c r="R22" i="11"/>
  <c r="Q22" i="11"/>
  <c r="O22" i="11"/>
  <c r="N22" i="11"/>
  <c r="M22" i="11"/>
  <c r="L22" i="11"/>
  <c r="K22" i="11"/>
  <c r="S22" i="11" s="1"/>
  <c r="R21" i="11"/>
  <c r="Q21" i="11"/>
  <c r="P21" i="11"/>
  <c r="N21" i="11"/>
  <c r="M21" i="11"/>
  <c r="L21" i="11"/>
  <c r="K21" i="11"/>
  <c r="R20" i="11"/>
  <c r="Q20" i="11"/>
  <c r="P20" i="11"/>
  <c r="N20" i="11"/>
  <c r="M20" i="11"/>
  <c r="L20" i="11"/>
  <c r="K20" i="11"/>
  <c r="R19" i="11"/>
  <c r="Q19" i="11"/>
  <c r="P19" i="11"/>
  <c r="N19" i="11"/>
  <c r="M19" i="11"/>
  <c r="L19" i="11"/>
  <c r="K19" i="11"/>
  <c r="S19" i="11" s="1"/>
  <c r="R18" i="11"/>
  <c r="Q18" i="11"/>
  <c r="P18" i="11"/>
  <c r="O18" i="11"/>
  <c r="M18" i="11"/>
  <c r="L18" i="11"/>
  <c r="K18" i="11"/>
  <c r="R17" i="11"/>
  <c r="Q17" i="11"/>
  <c r="P17" i="11"/>
  <c r="O17" i="11"/>
  <c r="M17" i="11"/>
  <c r="L17" i="11"/>
  <c r="K17" i="11"/>
  <c r="R16" i="11"/>
  <c r="Q16" i="11"/>
  <c r="P16" i="11"/>
  <c r="O16" i="11"/>
  <c r="M16" i="11"/>
  <c r="L16" i="11"/>
  <c r="S16" i="11" s="1"/>
  <c r="K16" i="11"/>
  <c r="R15" i="11"/>
  <c r="Q15" i="11"/>
  <c r="P15" i="11"/>
  <c r="O15" i="11"/>
  <c r="N15" i="11"/>
  <c r="L15" i="11"/>
  <c r="K15" i="11"/>
  <c r="R14" i="11"/>
  <c r="Q14" i="11"/>
  <c r="P14" i="11"/>
  <c r="O14" i="11"/>
  <c r="N14" i="11"/>
  <c r="L14" i="11"/>
  <c r="K14" i="11"/>
  <c r="R13" i="11"/>
  <c r="Q13" i="11"/>
  <c r="P13" i="11"/>
  <c r="O13" i="11"/>
  <c r="N13" i="11"/>
  <c r="L13" i="11"/>
  <c r="S13" i="11" s="1"/>
  <c r="K13" i="11"/>
  <c r="R12" i="11"/>
  <c r="Q12" i="11"/>
  <c r="P12" i="11"/>
  <c r="O12" i="11"/>
  <c r="N12" i="11"/>
  <c r="M12" i="11"/>
  <c r="K12" i="11"/>
  <c r="R11" i="11"/>
  <c r="Q11" i="11"/>
  <c r="P11" i="11"/>
  <c r="O11" i="11"/>
  <c r="N11" i="11"/>
  <c r="M11" i="11"/>
  <c r="K11" i="11"/>
  <c r="R10" i="11"/>
  <c r="Q10" i="11"/>
  <c r="P10" i="11"/>
  <c r="O10" i="11"/>
  <c r="N10" i="11"/>
  <c r="M10" i="11"/>
  <c r="K10" i="11"/>
  <c r="S10" i="11" s="1"/>
  <c r="R9" i="11"/>
  <c r="Q9" i="11"/>
  <c r="P9" i="11"/>
  <c r="O9" i="11"/>
  <c r="N9" i="11"/>
  <c r="M9" i="11"/>
  <c r="L9" i="11"/>
  <c r="R8" i="11"/>
  <c r="Q8" i="11"/>
  <c r="P8" i="11"/>
  <c r="O8" i="11"/>
  <c r="N8" i="11"/>
  <c r="M8" i="11"/>
  <c r="L8" i="11"/>
  <c r="R7" i="11"/>
  <c r="Q7" i="11"/>
  <c r="P7" i="11"/>
  <c r="O7" i="11"/>
  <c r="N7" i="11"/>
  <c r="M7" i="11"/>
  <c r="L7" i="11"/>
  <c r="S7" i="11" s="1"/>
  <c r="C5" i="11"/>
  <c r="L1" i="11"/>
  <c r="S60" i="10"/>
  <c r="L60" i="10"/>
  <c r="K60" i="10"/>
  <c r="J60" i="10"/>
  <c r="S59" i="10"/>
  <c r="L59" i="10"/>
  <c r="K59" i="10"/>
  <c r="J59" i="10"/>
  <c r="S58" i="10"/>
  <c r="L58" i="10"/>
  <c r="K58" i="10"/>
  <c r="J58" i="10"/>
  <c r="S57" i="10"/>
  <c r="L57" i="10"/>
  <c r="K57" i="10"/>
  <c r="J57" i="10"/>
  <c r="S56" i="10"/>
  <c r="L56" i="10"/>
  <c r="K56" i="10"/>
  <c r="J56" i="10"/>
  <c r="S55" i="10"/>
  <c r="L55" i="10"/>
  <c r="K55" i="10"/>
  <c r="J55" i="10"/>
  <c r="S54" i="10"/>
  <c r="L54" i="10"/>
  <c r="K54" i="10"/>
  <c r="J54" i="10"/>
  <c r="S53" i="10"/>
  <c r="L53" i="10"/>
  <c r="K53" i="10"/>
  <c r="J53" i="10"/>
  <c r="S52" i="10"/>
  <c r="L52" i="10"/>
  <c r="K52" i="10"/>
  <c r="J52" i="10"/>
  <c r="S51" i="10"/>
  <c r="L51" i="10"/>
  <c r="K51" i="10"/>
  <c r="J51" i="10"/>
  <c r="S50" i="10"/>
  <c r="L50" i="10"/>
  <c r="K50" i="10"/>
  <c r="J50" i="10"/>
  <c r="S49" i="10"/>
  <c r="L49" i="10"/>
  <c r="K49" i="10"/>
  <c r="J49" i="10"/>
  <c r="S48" i="10"/>
  <c r="L48" i="10"/>
  <c r="K48" i="10"/>
  <c r="J48" i="10"/>
  <c r="S47" i="10"/>
  <c r="L47" i="10"/>
  <c r="K47" i="10"/>
  <c r="J47" i="10"/>
  <c r="S46" i="10"/>
  <c r="L46" i="10"/>
  <c r="K46" i="10"/>
  <c r="J46" i="10"/>
  <c r="S45" i="10"/>
  <c r="L45" i="10"/>
  <c r="K45" i="10"/>
  <c r="J45" i="10"/>
  <c r="S44" i="10"/>
  <c r="L44" i="10"/>
  <c r="K44" i="10"/>
  <c r="J44" i="10"/>
  <c r="S43" i="10"/>
  <c r="L43" i="10"/>
  <c r="K43" i="10"/>
  <c r="J43" i="10"/>
  <c r="S42" i="10"/>
  <c r="L42" i="10"/>
  <c r="K42" i="10"/>
  <c r="J42" i="10"/>
  <c r="S41" i="10"/>
  <c r="L41" i="10"/>
  <c r="K41" i="10"/>
  <c r="J41" i="10"/>
  <c r="S40" i="10"/>
  <c r="L40" i="10"/>
  <c r="K40" i="10"/>
  <c r="J40" i="10"/>
  <c r="S39" i="10"/>
  <c r="L39" i="10"/>
  <c r="K39" i="10"/>
  <c r="J39" i="10"/>
  <c r="S38" i="10"/>
  <c r="L38" i="10"/>
  <c r="K38" i="10"/>
  <c r="J38" i="10"/>
  <c r="S37" i="10"/>
  <c r="L37" i="10"/>
  <c r="K37" i="10"/>
  <c r="J37" i="10"/>
  <c r="S36" i="10"/>
  <c r="L36" i="10"/>
  <c r="K36" i="10"/>
  <c r="J36" i="10"/>
  <c r="S35" i="10"/>
  <c r="L35" i="10"/>
  <c r="K35" i="10"/>
  <c r="J35" i="10"/>
  <c r="S34" i="10"/>
  <c r="L34" i="10"/>
  <c r="K34" i="10"/>
  <c r="J34" i="10"/>
  <c r="S33" i="10"/>
  <c r="L33" i="10"/>
  <c r="E5" i="10" s="1"/>
  <c r="K33" i="10"/>
  <c r="J33" i="10"/>
  <c r="Q30" i="10"/>
  <c r="P30" i="10"/>
  <c r="O30" i="10"/>
  <c r="N30" i="10"/>
  <c r="M30" i="10"/>
  <c r="L30" i="10"/>
  <c r="K30" i="10"/>
  <c r="Q29" i="10"/>
  <c r="P29" i="10"/>
  <c r="O29" i="10"/>
  <c r="N29" i="10"/>
  <c r="M29" i="10"/>
  <c r="L29" i="10"/>
  <c r="K29" i="10"/>
  <c r="S28" i="10"/>
  <c r="Q28" i="10"/>
  <c r="P28" i="10"/>
  <c r="O28" i="10"/>
  <c r="N28" i="10"/>
  <c r="M28" i="10"/>
  <c r="L28" i="10"/>
  <c r="K28" i="10"/>
  <c r="R27" i="10"/>
  <c r="P27" i="10"/>
  <c r="O27" i="10"/>
  <c r="N27" i="10"/>
  <c r="M27" i="10"/>
  <c r="L27" i="10"/>
  <c r="K27" i="10"/>
  <c r="R26" i="10"/>
  <c r="P26" i="10"/>
  <c r="O26" i="10"/>
  <c r="N26" i="10"/>
  <c r="M26" i="10"/>
  <c r="L26" i="10"/>
  <c r="K26" i="10"/>
  <c r="R25" i="10"/>
  <c r="P25" i="10"/>
  <c r="O25" i="10"/>
  <c r="S25" i="10" s="1"/>
  <c r="N25" i="10"/>
  <c r="M25" i="10"/>
  <c r="L25" i="10"/>
  <c r="K25" i="10"/>
  <c r="R24" i="10"/>
  <c r="Q24" i="10"/>
  <c r="O24" i="10"/>
  <c r="N24" i="10"/>
  <c r="M24" i="10"/>
  <c r="L24" i="10"/>
  <c r="K24" i="10"/>
  <c r="R23" i="10"/>
  <c r="Q23" i="10"/>
  <c r="O23" i="10"/>
  <c r="N23" i="10"/>
  <c r="M23" i="10"/>
  <c r="L23" i="10"/>
  <c r="K23" i="10"/>
  <c r="R22" i="10"/>
  <c r="Q22" i="10"/>
  <c r="O22" i="10"/>
  <c r="N22" i="10"/>
  <c r="M22" i="10"/>
  <c r="L22" i="10"/>
  <c r="K22" i="10"/>
  <c r="S22" i="10" s="1"/>
  <c r="R21" i="10"/>
  <c r="Q21" i="10"/>
  <c r="P21" i="10"/>
  <c r="N21" i="10"/>
  <c r="M21" i="10"/>
  <c r="L21" i="10"/>
  <c r="K21" i="10"/>
  <c r="R20" i="10"/>
  <c r="Q20" i="10"/>
  <c r="P20" i="10"/>
  <c r="N20" i="10"/>
  <c r="M20" i="10"/>
  <c r="L20" i="10"/>
  <c r="K20" i="10"/>
  <c r="R19" i="10"/>
  <c r="Q19" i="10"/>
  <c r="P19" i="10"/>
  <c r="N19" i="10"/>
  <c r="M19" i="10"/>
  <c r="L19" i="10"/>
  <c r="K19" i="10"/>
  <c r="S19" i="10" s="1"/>
  <c r="R18" i="10"/>
  <c r="Q18" i="10"/>
  <c r="P18" i="10"/>
  <c r="O18" i="10"/>
  <c r="M18" i="10"/>
  <c r="L18" i="10"/>
  <c r="K18" i="10"/>
  <c r="R17" i="10"/>
  <c r="Q17" i="10"/>
  <c r="P17" i="10"/>
  <c r="O17" i="10"/>
  <c r="M17" i="10"/>
  <c r="L17" i="10"/>
  <c r="K17" i="10"/>
  <c r="S16" i="10"/>
  <c r="R16" i="10"/>
  <c r="Q16" i="10"/>
  <c r="P16" i="10"/>
  <c r="O16" i="10"/>
  <c r="M16" i="10"/>
  <c r="L16" i="10"/>
  <c r="K16" i="10"/>
  <c r="R15" i="10"/>
  <c r="Q15" i="10"/>
  <c r="P15" i="10"/>
  <c r="O15" i="10"/>
  <c r="N15" i="10"/>
  <c r="L15" i="10"/>
  <c r="K15" i="10"/>
  <c r="R14" i="10"/>
  <c r="Q14" i="10"/>
  <c r="P14" i="10"/>
  <c r="O14" i="10"/>
  <c r="N14" i="10"/>
  <c r="L14" i="10"/>
  <c r="K14" i="10"/>
  <c r="R13" i="10"/>
  <c r="Q13" i="10"/>
  <c r="P13" i="10"/>
  <c r="S13" i="10" s="1"/>
  <c r="O13" i="10"/>
  <c r="N13" i="10"/>
  <c r="L13" i="10"/>
  <c r="K13" i="10"/>
  <c r="R12" i="10"/>
  <c r="Q12" i="10"/>
  <c r="P12" i="10"/>
  <c r="O12" i="10"/>
  <c r="N12" i="10"/>
  <c r="M12" i="10"/>
  <c r="K12" i="10"/>
  <c r="R11" i="10"/>
  <c r="Q11" i="10"/>
  <c r="P11" i="10"/>
  <c r="O11" i="10"/>
  <c r="N11" i="10"/>
  <c r="M11" i="10"/>
  <c r="K11" i="10"/>
  <c r="R10" i="10"/>
  <c r="Q10" i="10"/>
  <c r="P10" i="10"/>
  <c r="O10" i="10"/>
  <c r="N10" i="10"/>
  <c r="M10" i="10"/>
  <c r="K10" i="10"/>
  <c r="S10" i="10" s="1"/>
  <c r="R9" i="10"/>
  <c r="Q9" i="10"/>
  <c r="P9" i="10"/>
  <c r="O9" i="10"/>
  <c r="N9" i="10"/>
  <c r="M9" i="10"/>
  <c r="L9" i="10"/>
  <c r="R8" i="10"/>
  <c r="Q8" i="10"/>
  <c r="P8" i="10"/>
  <c r="O8" i="10"/>
  <c r="N8" i="10"/>
  <c r="M8" i="10"/>
  <c r="L8" i="10"/>
  <c r="R7" i="10"/>
  <c r="Q7" i="10"/>
  <c r="P7" i="10"/>
  <c r="O7" i="10"/>
  <c r="N7" i="10"/>
  <c r="M7" i="10"/>
  <c r="L7" i="10"/>
  <c r="S7" i="10" s="1"/>
  <c r="C5" i="10"/>
  <c r="L1" i="10"/>
  <c r="S60" i="9"/>
  <c r="L60" i="9"/>
  <c r="K60" i="9"/>
  <c r="J60" i="9"/>
  <c r="S59" i="9"/>
  <c r="L59" i="9"/>
  <c r="K59" i="9"/>
  <c r="J59" i="9"/>
  <c r="S58" i="9"/>
  <c r="L58" i="9"/>
  <c r="K58" i="9"/>
  <c r="J58" i="9"/>
  <c r="S57" i="9"/>
  <c r="L57" i="9"/>
  <c r="K57" i="9"/>
  <c r="J57" i="9"/>
  <c r="S56" i="9"/>
  <c r="L56" i="9"/>
  <c r="K56" i="9"/>
  <c r="J56" i="9"/>
  <c r="S55" i="9"/>
  <c r="L55" i="9"/>
  <c r="K55" i="9"/>
  <c r="J55" i="9"/>
  <c r="S54" i="9"/>
  <c r="L54" i="9"/>
  <c r="K54" i="9"/>
  <c r="J54" i="9"/>
  <c r="S53" i="9"/>
  <c r="L53" i="9"/>
  <c r="K53" i="9"/>
  <c r="J53" i="9"/>
  <c r="S52" i="9"/>
  <c r="L52" i="9"/>
  <c r="K52" i="9"/>
  <c r="J52" i="9"/>
  <c r="S51" i="9"/>
  <c r="L51" i="9"/>
  <c r="K51" i="9"/>
  <c r="J51" i="9"/>
  <c r="S50" i="9"/>
  <c r="L50" i="9"/>
  <c r="K50" i="9"/>
  <c r="J50" i="9"/>
  <c r="S49" i="9"/>
  <c r="L49" i="9"/>
  <c r="K49" i="9"/>
  <c r="J49" i="9"/>
  <c r="S48" i="9"/>
  <c r="L48" i="9"/>
  <c r="K48" i="9"/>
  <c r="J48" i="9"/>
  <c r="S47" i="9"/>
  <c r="L47" i="9"/>
  <c r="K47" i="9"/>
  <c r="J47" i="9"/>
  <c r="S46" i="9"/>
  <c r="L46" i="9"/>
  <c r="K46" i="9"/>
  <c r="J46" i="9"/>
  <c r="S45" i="9"/>
  <c r="L45" i="9"/>
  <c r="K45" i="9"/>
  <c r="J45" i="9"/>
  <c r="S44" i="9"/>
  <c r="L44" i="9"/>
  <c r="K44" i="9"/>
  <c r="J44" i="9"/>
  <c r="S43" i="9"/>
  <c r="L43" i="9"/>
  <c r="K43" i="9"/>
  <c r="J43" i="9"/>
  <c r="S42" i="9"/>
  <c r="L42" i="9"/>
  <c r="K42" i="9"/>
  <c r="J42" i="9"/>
  <c r="S41" i="9"/>
  <c r="L41" i="9"/>
  <c r="K41" i="9"/>
  <c r="J41" i="9"/>
  <c r="S40" i="9"/>
  <c r="L40" i="9"/>
  <c r="K40" i="9"/>
  <c r="J40" i="9"/>
  <c r="S39" i="9"/>
  <c r="L39" i="9"/>
  <c r="K39" i="9"/>
  <c r="J39" i="9"/>
  <c r="S38" i="9"/>
  <c r="L38" i="9"/>
  <c r="K38" i="9"/>
  <c r="J38" i="9"/>
  <c r="S37" i="9"/>
  <c r="L37" i="9"/>
  <c r="K37" i="9"/>
  <c r="J37" i="9"/>
  <c r="S36" i="9"/>
  <c r="L36" i="9"/>
  <c r="K36" i="9"/>
  <c r="J36" i="9"/>
  <c r="S35" i="9"/>
  <c r="L35" i="9"/>
  <c r="K35" i="9"/>
  <c r="J35" i="9"/>
  <c r="S34" i="9"/>
  <c r="L34" i="9"/>
  <c r="E5" i="9" s="1"/>
  <c r="K34" i="9"/>
  <c r="J34" i="9"/>
  <c r="S33" i="9"/>
  <c r="L33" i="9"/>
  <c r="K33" i="9"/>
  <c r="J33" i="9"/>
  <c r="Q30" i="9"/>
  <c r="P30" i="9"/>
  <c r="O30" i="9"/>
  <c r="N30" i="9"/>
  <c r="M30" i="9"/>
  <c r="L30" i="9"/>
  <c r="K30" i="9"/>
  <c r="Q29" i="9"/>
  <c r="P29" i="9"/>
  <c r="O29" i="9"/>
  <c r="N29" i="9"/>
  <c r="M29" i="9"/>
  <c r="L29" i="9"/>
  <c r="K29" i="9"/>
  <c r="Q28" i="9"/>
  <c r="P28" i="9"/>
  <c r="O28" i="9"/>
  <c r="N28" i="9"/>
  <c r="M28" i="9"/>
  <c r="L28" i="9"/>
  <c r="S28" i="9" s="1"/>
  <c r="K28" i="9"/>
  <c r="R27" i="9"/>
  <c r="P27" i="9"/>
  <c r="O27" i="9"/>
  <c r="N27" i="9"/>
  <c r="M27" i="9"/>
  <c r="L27" i="9"/>
  <c r="K27" i="9"/>
  <c r="R26" i="9"/>
  <c r="P26" i="9"/>
  <c r="O26" i="9"/>
  <c r="N26" i="9"/>
  <c r="M26" i="9"/>
  <c r="L26" i="9"/>
  <c r="K26" i="9"/>
  <c r="R25" i="9"/>
  <c r="P25" i="9"/>
  <c r="O25" i="9"/>
  <c r="N25" i="9"/>
  <c r="M25" i="9"/>
  <c r="L25" i="9"/>
  <c r="K25" i="9"/>
  <c r="S25" i="9" s="1"/>
  <c r="R24" i="9"/>
  <c r="Q24" i="9"/>
  <c r="O24" i="9"/>
  <c r="N24" i="9"/>
  <c r="M24" i="9"/>
  <c r="L24" i="9"/>
  <c r="K24" i="9"/>
  <c r="R23" i="9"/>
  <c r="Q23" i="9"/>
  <c r="O23" i="9"/>
  <c r="N23" i="9"/>
  <c r="M23" i="9"/>
  <c r="L23" i="9"/>
  <c r="K23" i="9"/>
  <c r="R22" i="9"/>
  <c r="Q22" i="9"/>
  <c r="O22" i="9"/>
  <c r="N22" i="9"/>
  <c r="M22" i="9"/>
  <c r="L22" i="9"/>
  <c r="K22" i="9"/>
  <c r="S22" i="9" s="1"/>
  <c r="R21" i="9"/>
  <c r="Q21" i="9"/>
  <c r="P21" i="9"/>
  <c r="N21" i="9"/>
  <c r="M21" i="9"/>
  <c r="L21" i="9"/>
  <c r="K21" i="9"/>
  <c r="R20" i="9"/>
  <c r="Q20" i="9"/>
  <c r="P20" i="9"/>
  <c r="N20" i="9"/>
  <c r="M20" i="9"/>
  <c r="L20" i="9"/>
  <c r="K20" i="9"/>
  <c r="R19" i="9"/>
  <c r="Q19" i="9"/>
  <c r="P19" i="9"/>
  <c r="N19" i="9"/>
  <c r="M19" i="9"/>
  <c r="L19" i="9"/>
  <c r="S19" i="9" s="1"/>
  <c r="K19" i="9"/>
  <c r="R18" i="9"/>
  <c r="Q18" i="9"/>
  <c r="P18" i="9"/>
  <c r="O18" i="9"/>
  <c r="M18" i="9"/>
  <c r="L18" i="9"/>
  <c r="K18" i="9"/>
  <c r="R17" i="9"/>
  <c r="Q17" i="9"/>
  <c r="P17" i="9"/>
  <c r="O17" i="9"/>
  <c r="M17" i="9"/>
  <c r="L17" i="9"/>
  <c r="K17" i="9"/>
  <c r="R16" i="9"/>
  <c r="Q16" i="9"/>
  <c r="P16" i="9"/>
  <c r="O16" i="9"/>
  <c r="M16" i="9"/>
  <c r="L16" i="9"/>
  <c r="S16" i="9" s="1"/>
  <c r="K16" i="9"/>
  <c r="R15" i="9"/>
  <c r="Q15" i="9"/>
  <c r="P15" i="9"/>
  <c r="O15" i="9"/>
  <c r="N15" i="9"/>
  <c r="L15" i="9"/>
  <c r="K15" i="9"/>
  <c r="R14" i="9"/>
  <c r="Q14" i="9"/>
  <c r="P14" i="9"/>
  <c r="O14" i="9"/>
  <c r="N14" i="9"/>
  <c r="L14" i="9"/>
  <c r="K14" i="9"/>
  <c r="R13" i="9"/>
  <c r="Q13" i="9"/>
  <c r="P13" i="9"/>
  <c r="O13" i="9"/>
  <c r="N13" i="9"/>
  <c r="L13" i="9"/>
  <c r="K13" i="9"/>
  <c r="S13" i="9" s="1"/>
  <c r="R12" i="9"/>
  <c r="Q12" i="9"/>
  <c r="P12" i="9"/>
  <c r="O12" i="9"/>
  <c r="N12" i="9"/>
  <c r="M12" i="9"/>
  <c r="K12" i="9"/>
  <c r="R11" i="9"/>
  <c r="Q11" i="9"/>
  <c r="P11" i="9"/>
  <c r="O11" i="9"/>
  <c r="N11" i="9"/>
  <c r="M11" i="9"/>
  <c r="K11" i="9"/>
  <c r="R10" i="9"/>
  <c r="Q10" i="9"/>
  <c r="P10" i="9"/>
  <c r="O10" i="9"/>
  <c r="N10" i="9"/>
  <c r="M10" i="9"/>
  <c r="K10" i="9"/>
  <c r="S10" i="9" s="1"/>
  <c r="R9" i="9"/>
  <c r="Q9" i="9"/>
  <c r="P9" i="9"/>
  <c r="O9" i="9"/>
  <c r="N9" i="9"/>
  <c r="M9" i="9"/>
  <c r="L9" i="9"/>
  <c r="R8" i="9"/>
  <c r="Q8" i="9"/>
  <c r="P8" i="9"/>
  <c r="O8" i="9"/>
  <c r="N8" i="9"/>
  <c r="M8" i="9"/>
  <c r="L8" i="9"/>
  <c r="R7" i="9"/>
  <c r="Q7" i="9"/>
  <c r="P7" i="9"/>
  <c r="O7" i="9"/>
  <c r="N7" i="9"/>
  <c r="M7" i="9"/>
  <c r="S7" i="9" s="1"/>
  <c r="L7" i="9"/>
  <c r="C5" i="9"/>
  <c r="L1" i="9"/>
  <c r="S71" i="8"/>
  <c r="L71" i="8"/>
  <c r="K71" i="8"/>
  <c r="J71" i="8"/>
  <c r="S70" i="8"/>
  <c r="L70" i="8"/>
  <c r="K70" i="8"/>
  <c r="J70" i="8"/>
  <c r="S69" i="8"/>
  <c r="L69" i="8"/>
  <c r="K69" i="8"/>
  <c r="J69" i="8"/>
  <c r="S68" i="8"/>
  <c r="L68" i="8"/>
  <c r="K68" i="8"/>
  <c r="J68" i="8"/>
  <c r="S67" i="8"/>
  <c r="L67" i="8"/>
  <c r="K67" i="8"/>
  <c r="J67" i="8"/>
  <c r="S66" i="8"/>
  <c r="L66" i="8"/>
  <c r="K66" i="8"/>
  <c r="J66" i="8"/>
  <c r="S65" i="8"/>
  <c r="L65" i="8"/>
  <c r="K65" i="8"/>
  <c r="J65" i="8"/>
  <c r="S64" i="8"/>
  <c r="L64" i="8"/>
  <c r="K64" i="8"/>
  <c r="J64" i="8"/>
  <c r="S63" i="8"/>
  <c r="L63" i="8"/>
  <c r="K63" i="8"/>
  <c r="J63" i="8"/>
  <c r="S62" i="8"/>
  <c r="L62" i="8"/>
  <c r="K62" i="8"/>
  <c r="J62" i="8"/>
  <c r="S61" i="8"/>
  <c r="L61" i="8"/>
  <c r="K61" i="8"/>
  <c r="J61" i="8"/>
  <c r="S60" i="8"/>
  <c r="L60" i="8"/>
  <c r="K60" i="8"/>
  <c r="J60" i="8"/>
  <c r="S59" i="8"/>
  <c r="L59" i="8"/>
  <c r="K59" i="8"/>
  <c r="J59" i="8"/>
  <c r="S58" i="8"/>
  <c r="L58" i="8"/>
  <c r="K58" i="8"/>
  <c r="J58" i="8"/>
  <c r="S57" i="8"/>
  <c r="L57" i="8"/>
  <c r="K57" i="8"/>
  <c r="J57" i="8"/>
  <c r="S56" i="8"/>
  <c r="L56" i="8"/>
  <c r="K56" i="8"/>
  <c r="J56" i="8"/>
  <c r="S55" i="8"/>
  <c r="L55" i="8"/>
  <c r="K55" i="8"/>
  <c r="J55" i="8"/>
  <c r="S54" i="8"/>
  <c r="L54" i="8"/>
  <c r="K54" i="8"/>
  <c r="J54" i="8"/>
  <c r="S53" i="8"/>
  <c r="L53" i="8"/>
  <c r="K53" i="8"/>
  <c r="J53" i="8"/>
  <c r="S52" i="8"/>
  <c r="L52" i="8"/>
  <c r="K52" i="8"/>
  <c r="J52" i="8"/>
  <c r="S51" i="8"/>
  <c r="L51" i="8"/>
  <c r="K51" i="8"/>
  <c r="J51" i="8"/>
  <c r="S50" i="8"/>
  <c r="L50" i="8"/>
  <c r="K50" i="8"/>
  <c r="J50" i="8"/>
  <c r="S49" i="8"/>
  <c r="L49" i="8"/>
  <c r="K49" i="8"/>
  <c r="J49" i="8"/>
  <c r="S48" i="8"/>
  <c r="L48" i="8"/>
  <c r="K48" i="8"/>
  <c r="J48" i="8"/>
  <c r="S47" i="8"/>
  <c r="L47" i="8"/>
  <c r="K47" i="8"/>
  <c r="J47" i="8"/>
  <c r="S46" i="8"/>
  <c r="L46" i="8"/>
  <c r="K46" i="8"/>
  <c r="J46" i="8"/>
  <c r="S45" i="8"/>
  <c r="L45" i="8"/>
  <c r="K45" i="8"/>
  <c r="J45" i="8"/>
  <c r="S44" i="8"/>
  <c r="L44" i="8"/>
  <c r="K44" i="8"/>
  <c r="J44" i="8"/>
  <c r="S43" i="8"/>
  <c r="L43" i="8"/>
  <c r="K43" i="8"/>
  <c r="J43" i="8"/>
  <c r="S42" i="8"/>
  <c r="L42" i="8"/>
  <c r="K42" i="8"/>
  <c r="J42" i="8"/>
  <c r="S41" i="8"/>
  <c r="L41" i="8"/>
  <c r="K41" i="8"/>
  <c r="J41" i="8"/>
  <c r="S40" i="8"/>
  <c r="L40" i="8"/>
  <c r="K40" i="8"/>
  <c r="J40" i="8"/>
  <c r="S39" i="8"/>
  <c r="L39" i="8"/>
  <c r="K39" i="8"/>
  <c r="J39" i="8"/>
  <c r="S38" i="8"/>
  <c r="L38" i="8"/>
  <c r="K38" i="8"/>
  <c r="J38" i="8"/>
  <c r="S37" i="8"/>
  <c r="L37" i="8"/>
  <c r="K37" i="8"/>
  <c r="J37" i="8"/>
  <c r="S36" i="8"/>
  <c r="L36" i="8"/>
  <c r="E5" i="8" s="1"/>
  <c r="K36" i="8"/>
  <c r="J36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T31" i="8"/>
  <c r="R31" i="8"/>
  <c r="Q31" i="8"/>
  <c r="P31" i="8"/>
  <c r="O31" i="8"/>
  <c r="N31" i="8"/>
  <c r="M31" i="8"/>
  <c r="L31" i="8"/>
  <c r="K31" i="8"/>
  <c r="S30" i="8"/>
  <c r="Q30" i="8"/>
  <c r="P30" i="8"/>
  <c r="O30" i="8"/>
  <c r="N30" i="8"/>
  <c r="M30" i="8"/>
  <c r="L30" i="8"/>
  <c r="K30" i="8"/>
  <c r="S29" i="8"/>
  <c r="Q29" i="8"/>
  <c r="P29" i="8"/>
  <c r="O29" i="8"/>
  <c r="N29" i="8"/>
  <c r="M29" i="8"/>
  <c r="L29" i="8"/>
  <c r="K29" i="8"/>
  <c r="S28" i="8"/>
  <c r="Q28" i="8"/>
  <c r="P28" i="8"/>
  <c r="O28" i="8"/>
  <c r="N28" i="8"/>
  <c r="M28" i="8"/>
  <c r="L28" i="8"/>
  <c r="K28" i="8"/>
  <c r="T28" i="8" s="1"/>
  <c r="S27" i="8"/>
  <c r="R27" i="8"/>
  <c r="P27" i="8"/>
  <c r="O27" i="8"/>
  <c r="N27" i="8"/>
  <c r="M27" i="8"/>
  <c r="L27" i="8"/>
  <c r="K27" i="8"/>
  <c r="S26" i="8"/>
  <c r="R26" i="8"/>
  <c r="P26" i="8"/>
  <c r="O26" i="8"/>
  <c r="N26" i="8"/>
  <c r="M26" i="8"/>
  <c r="L26" i="8"/>
  <c r="K26" i="8"/>
  <c r="S25" i="8"/>
  <c r="R25" i="8"/>
  <c r="P25" i="8"/>
  <c r="O25" i="8"/>
  <c r="N25" i="8"/>
  <c r="M25" i="8"/>
  <c r="L25" i="8"/>
  <c r="K25" i="8"/>
  <c r="T25" i="8" s="1"/>
  <c r="S24" i="8"/>
  <c r="R24" i="8"/>
  <c r="Q24" i="8"/>
  <c r="O24" i="8"/>
  <c r="N24" i="8"/>
  <c r="M24" i="8"/>
  <c r="L24" i="8"/>
  <c r="K24" i="8"/>
  <c r="S23" i="8"/>
  <c r="R23" i="8"/>
  <c r="Q23" i="8"/>
  <c r="O23" i="8"/>
  <c r="N23" i="8"/>
  <c r="M23" i="8"/>
  <c r="L23" i="8"/>
  <c r="K23" i="8"/>
  <c r="S22" i="8"/>
  <c r="R22" i="8"/>
  <c r="Q22" i="8"/>
  <c r="O22" i="8"/>
  <c r="N22" i="8"/>
  <c r="M22" i="8"/>
  <c r="L22" i="8"/>
  <c r="K22" i="8"/>
  <c r="T22" i="8" s="1"/>
  <c r="S21" i="8"/>
  <c r="R21" i="8"/>
  <c r="Q21" i="8"/>
  <c r="P21" i="8"/>
  <c r="N21" i="8"/>
  <c r="M21" i="8"/>
  <c r="L21" i="8"/>
  <c r="K21" i="8"/>
  <c r="S20" i="8"/>
  <c r="R20" i="8"/>
  <c r="Q20" i="8"/>
  <c r="P20" i="8"/>
  <c r="N20" i="8"/>
  <c r="M20" i="8"/>
  <c r="L20" i="8"/>
  <c r="K20" i="8"/>
  <c r="S19" i="8"/>
  <c r="R19" i="8"/>
  <c r="Q19" i="8"/>
  <c r="P19" i="8"/>
  <c r="N19" i="8"/>
  <c r="M19" i="8"/>
  <c r="L19" i="8"/>
  <c r="K19" i="8"/>
  <c r="T19" i="8" s="1"/>
  <c r="S18" i="8"/>
  <c r="R18" i="8"/>
  <c r="Q18" i="8"/>
  <c r="P18" i="8"/>
  <c r="O18" i="8"/>
  <c r="M18" i="8"/>
  <c r="L18" i="8"/>
  <c r="K18" i="8"/>
  <c r="S17" i="8"/>
  <c r="R17" i="8"/>
  <c r="Q17" i="8"/>
  <c r="P17" i="8"/>
  <c r="O17" i="8"/>
  <c r="M17" i="8"/>
  <c r="L17" i="8"/>
  <c r="K17" i="8"/>
  <c r="U16" i="8"/>
  <c r="S16" i="8"/>
  <c r="R16" i="8"/>
  <c r="Q16" i="8"/>
  <c r="P16" i="8"/>
  <c r="O16" i="8"/>
  <c r="M16" i="8"/>
  <c r="L16" i="8"/>
  <c r="K16" i="8"/>
  <c r="T16" i="8" s="1"/>
  <c r="S15" i="8"/>
  <c r="R15" i="8"/>
  <c r="Q15" i="8"/>
  <c r="P15" i="8"/>
  <c r="O15" i="8"/>
  <c r="N15" i="8"/>
  <c r="L15" i="8"/>
  <c r="K15" i="8"/>
  <c r="S14" i="8"/>
  <c r="R14" i="8"/>
  <c r="Q14" i="8"/>
  <c r="P14" i="8"/>
  <c r="O14" i="8"/>
  <c r="N14" i="8"/>
  <c r="L14" i="8"/>
  <c r="K14" i="8"/>
  <c r="U13" i="8"/>
  <c r="T13" i="8"/>
  <c r="S13" i="8"/>
  <c r="R13" i="8"/>
  <c r="Q13" i="8"/>
  <c r="P13" i="8"/>
  <c r="O13" i="8"/>
  <c r="N13" i="8"/>
  <c r="L13" i="8"/>
  <c r="K13" i="8"/>
  <c r="S12" i="8"/>
  <c r="R12" i="8"/>
  <c r="Q12" i="8"/>
  <c r="P12" i="8"/>
  <c r="O12" i="8"/>
  <c r="N12" i="8"/>
  <c r="M12" i="8"/>
  <c r="K12" i="8"/>
  <c r="S11" i="8"/>
  <c r="R11" i="8"/>
  <c r="Q11" i="8"/>
  <c r="P11" i="8"/>
  <c r="O11" i="8"/>
  <c r="N11" i="8"/>
  <c r="M11" i="8"/>
  <c r="K11" i="8"/>
  <c r="U10" i="8"/>
  <c r="S10" i="8"/>
  <c r="R10" i="8"/>
  <c r="Q10" i="8"/>
  <c r="P10" i="8"/>
  <c r="O10" i="8"/>
  <c r="N10" i="8"/>
  <c r="M10" i="8"/>
  <c r="K10" i="8"/>
  <c r="T10" i="8" s="1"/>
  <c r="S9" i="8"/>
  <c r="R9" i="8"/>
  <c r="Q9" i="8"/>
  <c r="P9" i="8"/>
  <c r="O9" i="8"/>
  <c r="N9" i="8"/>
  <c r="M9" i="8"/>
  <c r="L9" i="8"/>
  <c r="S8" i="8"/>
  <c r="R8" i="8"/>
  <c r="Q8" i="8"/>
  <c r="P8" i="8"/>
  <c r="O8" i="8"/>
  <c r="N8" i="8"/>
  <c r="M8" i="8"/>
  <c r="L8" i="8"/>
  <c r="S7" i="8"/>
  <c r="R7" i="8"/>
  <c r="Q7" i="8"/>
  <c r="P7" i="8"/>
  <c r="O7" i="8"/>
  <c r="N7" i="8"/>
  <c r="M7" i="8"/>
  <c r="L7" i="8"/>
  <c r="T7" i="8" s="1"/>
  <c r="C5" i="8"/>
  <c r="L1" i="8"/>
  <c r="S60" i="7"/>
  <c r="L60" i="7"/>
  <c r="K60" i="7"/>
  <c r="J60" i="7"/>
  <c r="S59" i="7"/>
  <c r="L59" i="7"/>
  <c r="K59" i="7"/>
  <c r="J59" i="7"/>
  <c r="S58" i="7"/>
  <c r="L58" i="7"/>
  <c r="K58" i="7"/>
  <c r="J58" i="7"/>
  <c r="S57" i="7"/>
  <c r="L57" i="7"/>
  <c r="K57" i="7"/>
  <c r="J57" i="7"/>
  <c r="S56" i="7"/>
  <c r="L56" i="7"/>
  <c r="K56" i="7"/>
  <c r="J56" i="7"/>
  <c r="S55" i="7"/>
  <c r="L55" i="7"/>
  <c r="K55" i="7"/>
  <c r="J55" i="7"/>
  <c r="S54" i="7"/>
  <c r="L54" i="7"/>
  <c r="K54" i="7"/>
  <c r="J54" i="7"/>
  <c r="S53" i="7"/>
  <c r="L53" i="7"/>
  <c r="K53" i="7"/>
  <c r="J53" i="7"/>
  <c r="S52" i="7"/>
  <c r="L52" i="7"/>
  <c r="K52" i="7"/>
  <c r="J52" i="7"/>
  <c r="S51" i="7"/>
  <c r="L51" i="7"/>
  <c r="K51" i="7"/>
  <c r="J51" i="7"/>
  <c r="S50" i="7"/>
  <c r="L50" i="7"/>
  <c r="K50" i="7"/>
  <c r="J50" i="7"/>
  <c r="S49" i="7"/>
  <c r="L49" i="7"/>
  <c r="K49" i="7"/>
  <c r="J49" i="7"/>
  <c r="S48" i="7"/>
  <c r="L48" i="7"/>
  <c r="K48" i="7"/>
  <c r="J48" i="7"/>
  <c r="S47" i="7"/>
  <c r="L47" i="7"/>
  <c r="K47" i="7"/>
  <c r="J47" i="7"/>
  <c r="S46" i="7"/>
  <c r="L46" i="7"/>
  <c r="K46" i="7"/>
  <c r="J46" i="7"/>
  <c r="S45" i="7"/>
  <c r="L45" i="7"/>
  <c r="K45" i="7"/>
  <c r="J45" i="7"/>
  <c r="S44" i="7"/>
  <c r="L44" i="7"/>
  <c r="K44" i="7"/>
  <c r="J44" i="7"/>
  <c r="S43" i="7"/>
  <c r="L43" i="7"/>
  <c r="K43" i="7"/>
  <c r="J43" i="7"/>
  <c r="S42" i="7"/>
  <c r="L42" i="7"/>
  <c r="K42" i="7"/>
  <c r="J42" i="7"/>
  <c r="S41" i="7"/>
  <c r="L41" i="7"/>
  <c r="K41" i="7"/>
  <c r="J41" i="7"/>
  <c r="S40" i="7"/>
  <c r="L40" i="7"/>
  <c r="K40" i="7"/>
  <c r="J40" i="7"/>
  <c r="S39" i="7"/>
  <c r="L39" i="7"/>
  <c r="K39" i="7"/>
  <c r="J39" i="7"/>
  <c r="S38" i="7"/>
  <c r="L38" i="7"/>
  <c r="K38" i="7"/>
  <c r="J38" i="7"/>
  <c r="S37" i="7"/>
  <c r="L37" i="7"/>
  <c r="K37" i="7"/>
  <c r="J37" i="7"/>
  <c r="S36" i="7"/>
  <c r="L36" i="7"/>
  <c r="K36" i="7"/>
  <c r="J36" i="7"/>
  <c r="S35" i="7"/>
  <c r="L35" i="7"/>
  <c r="K35" i="7"/>
  <c r="J35" i="7"/>
  <c r="S34" i="7"/>
  <c r="L34" i="7"/>
  <c r="E5" i="7" s="1"/>
  <c r="K34" i="7"/>
  <c r="J34" i="7"/>
  <c r="S33" i="7"/>
  <c r="L33" i="7"/>
  <c r="K33" i="7"/>
  <c r="J33" i="7"/>
  <c r="Q30" i="7"/>
  <c r="P30" i="7"/>
  <c r="O30" i="7"/>
  <c r="N30" i="7"/>
  <c r="M30" i="7"/>
  <c r="L30" i="7"/>
  <c r="K30" i="7"/>
  <c r="Q29" i="7"/>
  <c r="P29" i="7"/>
  <c r="O29" i="7"/>
  <c r="N29" i="7"/>
  <c r="M29" i="7"/>
  <c r="L29" i="7"/>
  <c r="K29" i="7"/>
  <c r="S28" i="7"/>
  <c r="Q28" i="7"/>
  <c r="P28" i="7"/>
  <c r="O28" i="7"/>
  <c r="N28" i="7"/>
  <c r="M28" i="7"/>
  <c r="L28" i="7"/>
  <c r="K28" i="7"/>
  <c r="R27" i="7"/>
  <c r="P27" i="7"/>
  <c r="O27" i="7"/>
  <c r="N27" i="7"/>
  <c r="M27" i="7"/>
  <c r="L27" i="7"/>
  <c r="K27" i="7"/>
  <c r="R26" i="7"/>
  <c r="P26" i="7"/>
  <c r="O26" i="7"/>
  <c r="N26" i="7"/>
  <c r="M26" i="7"/>
  <c r="L26" i="7"/>
  <c r="K26" i="7"/>
  <c r="S25" i="7"/>
  <c r="R25" i="7"/>
  <c r="P25" i="7"/>
  <c r="O25" i="7"/>
  <c r="N25" i="7"/>
  <c r="M25" i="7"/>
  <c r="L25" i="7"/>
  <c r="K25" i="7"/>
  <c r="R24" i="7"/>
  <c r="Q24" i="7"/>
  <c r="O24" i="7"/>
  <c r="N24" i="7"/>
  <c r="M24" i="7"/>
  <c r="L24" i="7"/>
  <c r="K24" i="7"/>
  <c r="R23" i="7"/>
  <c r="Q23" i="7"/>
  <c r="O23" i="7"/>
  <c r="N23" i="7"/>
  <c r="M23" i="7"/>
  <c r="L23" i="7"/>
  <c r="K23" i="7"/>
  <c r="S22" i="7"/>
  <c r="R22" i="7"/>
  <c r="Q22" i="7"/>
  <c r="O22" i="7"/>
  <c r="N22" i="7"/>
  <c r="M22" i="7"/>
  <c r="L22" i="7"/>
  <c r="K22" i="7"/>
  <c r="R21" i="7"/>
  <c r="Q21" i="7"/>
  <c r="P21" i="7"/>
  <c r="N21" i="7"/>
  <c r="M21" i="7"/>
  <c r="L21" i="7"/>
  <c r="K21" i="7"/>
  <c r="R20" i="7"/>
  <c r="Q20" i="7"/>
  <c r="P20" i="7"/>
  <c r="N20" i="7"/>
  <c r="M20" i="7"/>
  <c r="L20" i="7"/>
  <c r="K20" i="7"/>
  <c r="S19" i="7"/>
  <c r="R19" i="7"/>
  <c r="Q19" i="7"/>
  <c r="P19" i="7"/>
  <c r="N19" i="7"/>
  <c r="M19" i="7"/>
  <c r="L19" i="7"/>
  <c r="K19" i="7"/>
  <c r="R18" i="7"/>
  <c r="Q18" i="7"/>
  <c r="P18" i="7"/>
  <c r="O18" i="7"/>
  <c r="M18" i="7"/>
  <c r="L18" i="7"/>
  <c r="K18" i="7"/>
  <c r="R17" i="7"/>
  <c r="Q17" i="7"/>
  <c r="P17" i="7"/>
  <c r="O17" i="7"/>
  <c r="M17" i="7"/>
  <c r="L17" i="7"/>
  <c r="K17" i="7"/>
  <c r="S16" i="7"/>
  <c r="R16" i="7"/>
  <c r="Q16" i="7"/>
  <c r="P16" i="7"/>
  <c r="O16" i="7"/>
  <c r="M16" i="7"/>
  <c r="L16" i="7"/>
  <c r="K16" i="7"/>
  <c r="R15" i="7"/>
  <c r="Q15" i="7"/>
  <c r="P15" i="7"/>
  <c r="O15" i="7"/>
  <c r="N15" i="7"/>
  <c r="L15" i="7"/>
  <c r="K15" i="7"/>
  <c r="R14" i="7"/>
  <c r="Q14" i="7"/>
  <c r="P14" i="7"/>
  <c r="O14" i="7"/>
  <c r="N14" i="7"/>
  <c r="L14" i="7"/>
  <c r="K14" i="7"/>
  <c r="S13" i="7"/>
  <c r="R13" i="7"/>
  <c r="Q13" i="7"/>
  <c r="P13" i="7"/>
  <c r="O13" i="7"/>
  <c r="N13" i="7"/>
  <c r="L13" i="7"/>
  <c r="K13" i="7"/>
  <c r="R12" i="7"/>
  <c r="Q12" i="7"/>
  <c r="P12" i="7"/>
  <c r="O12" i="7"/>
  <c r="N12" i="7"/>
  <c r="M12" i="7"/>
  <c r="K12" i="7"/>
  <c r="R11" i="7"/>
  <c r="Q11" i="7"/>
  <c r="P11" i="7"/>
  <c r="O11" i="7"/>
  <c r="N11" i="7"/>
  <c r="M11" i="7"/>
  <c r="K11" i="7"/>
  <c r="S10" i="7"/>
  <c r="R10" i="7"/>
  <c r="Q10" i="7"/>
  <c r="P10" i="7"/>
  <c r="O10" i="7"/>
  <c r="N10" i="7"/>
  <c r="M10" i="7"/>
  <c r="K10" i="7"/>
  <c r="R9" i="7"/>
  <c r="Q9" i="7"/>
  <c r="P9" i="7"/>
  <c r="O9" i="7"/>
  <c r="N9" i="7"/>
  <c r="M9" i="7"/>
  <c r="L9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C5" i="7"/>
  <c r="L1" i="7"/>
  <c r="S60" i="6"/>
  <c r="L60" i="6"/>
  <c r="K60" i="6"/>
  <c r="J60" i="6"/>
  <c r="S59" i="6"/>
  <c r="L59" i="6"/>
  <c r="K59" i="6"/>
  <c r="J59" i="6"/>
  <c r="S58" i="6"/>
  <c r="L58" i="6"/>
  <c r="K58" i="6"/>
  <c r="J58" i="6"/>
  <c r="S57" i="6"/>
  <c r="L57" i="6"/>
  <c r="K57" i="6"/>
  <c r="J57" i="6"/>
  <c r="S56" i="6"/>
  <c r="L56" i="6"/>
  <c r="K56" i="6"/>
  <c r="J56" i="6"/>
  <c r="S55" i="6"/>
  <c r="L55" i="6"/>
  <c r="K55" i="6"/>
  <c r="J55" i="6"/>
  <c r="S54" i="6"/>
  <c r="L54" i="6"/>
  <c r="K54" i="6"/>
  <c r="J54" i="6"/>
  <c r="S53" i="6"/>
  <c r="L53" i="6"/>
  <c r="K53" i="6"/>
  <c r="J53" i="6"/>
  <c r="S52" i="6"/>
  <c r="L52" i="6"/>
  <c r="K52" i="6"/>
  <c r="J52" i="6"/>
  <c r="S51" i="6"/>
  <c r="L51" i="6"/>
  <c r="K51" i="6"/>
  <c r="J51" i="6"/>
  <c r="S50" i="6"/>
  <c r="L50" i="6"/>
  <c r="K50" i="6"/>
  <c r="J50" i="6"/>
  <c r="S49" i="6"/>
  <c r="L49" i="6"/>
  <c r="K49" i="6"/>
  <c r="J49" i="6"/>
  <c r="S48" i="6"/>
  <c r="L48" i="6"/>
  <c r="K48" i="6"/>
  <c r="J48" i="6"/>
  <c r="S47" i="6"/>
  <c r="L47" i="6"/>
  <c r="K47" i="6"/>
  <c r="J47" i="6"/>
  <c r="S46" i="6"/>
  <c r="L46" i="6"/>
  <c r="K46" i="6"/>
  <c r="J46" i="6"/>
  <c r="S45" i="6"/>
  <c r="L45" i="6"/>
  <c r="K45" i="6"/>
  <c r="J45" i="6"/>
  <c r="S44" i="6"/>
  <c r="L44" i="6"/>
  <c r="K44" i="6"/>
  <c r="J44" i="6"/>
  <c r="S43" i="6"/>
  <c r="L43" i="6"/>
  <c r="K43" i="6"/>
  <c r="J43" i="6"/>
  <c r="S42" i="6"/>
  <c r="L42" i="6"/>
  <c r="K42" i="6"/>
  <c r="J42" i="6"/>
  <c r="S41" i="6"/>
  <c r="L41" i="6"/>
  <c r="K41" i="6"/>
  <c r="J41" i="6"/>
  <c r="S40" i="6"/>
  <c r="L40" i="6"/>
  <c r="K40" i="6"/>
  <c r="J40" i="6"/>
  <c r="S39" i="6"/>
  <c r="L39" i="6"/>
  <c r="K39" i="6"/>
  <c r="J39" i="6"/>
  <c r="S38" i="6"/>
  <c r="L38" i="6"/>
  <c r="K38" i="6"/>
  <c r="J38" i="6"/>
  <c r="S37" i="6"/>
  <c r="L37" i="6"/>
  <c r="K37" i="6"/>
  <c r="J37" i="6"/>
  <c r="S36" i="6"/>
  <c r="L36" i="6"/>
  <c r="K36" i="6"/>
  <c r="J36" i="6"/>
  <c r="S35" i="6"/>
  <c r="L35" i="6"/>
  <c r="K35" i="6"/>
  <c r="J35" i="6"/>
  <c r="S34" i="6"/>
  <c r="L34" i="6"/>
  <c r="K34" i="6"/>
  <c r="J34" i="6"/>
  <c r="S33" i="6"/>
  <c r="L33" i="6"/>
  <c r="E5" i="6" s="1"/>
  <c r="K33" i="6"/>
  <c r="J33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S28" i="6"/>
  <c r="Q28" i="6"/>
  <c r="P28" i="6"/>
  <c r="O28" i="6"/>
  <c r="N28" i="6"/>
  <c r="M28" i="6"/>
  <c r="L28" i="6"/>
  <c r="K28" i="6"/>
  <c r="R27" i="6"/>
  <c r="P27" i="6"/>
  <c r="O27" i="6"/>
  <c r="N27" i="6"/>
  <c r="M27" i="6"/>
  <c r="L27" i="6"/>
  <c r="K27" i="6"/>
  <c r="R26" i="6"/>
  <c r="P26" i="6"/>
  <c r="O26" i="6"/>
  <c r="N26" i="6"/>
  <c r="M26" i="6"/>
  <c r="L26" i="6"/>
  <c r="K26" i="6"/>
  <c r="R25" i="6"/>
  <c r="P25" i="6"/>
  <c r="O25" i="6"/>
  <c r="S25" i="6" s="1"/>
  <c r="N25" i="6"/>
  <c r="M25" i="6"/>
  <c r="L25" i="6"/>
  <c r="K25" i="6"/>
  <c r="R24" i="6"/>
  <c r="Q24" i="6"/>
  <c r="O24" i="6"/>
  <c r="N24" i="6"/>
  <c r="M24" i="6"/>
  <c r="L24" i="6"/>
  <c r="K24" i="6"/>
  <c r="R23" i="6"/>
  <c r="Q23" i="6"/>
  <c r="O23" i="6"/>
  <c r="N23" i="6"/>
  <c r="M23" i="6"/>
  <c r="L23" i="6"/>
  <c r="K23" i="6"/>
  <c r="R22" i="6"/>
  <c r="Q22" i="6"/>
  <c r="O22" i="6"/>
  <c r="N22" i="6"/>
  <c r="M22" i="6"/>
  <c r="L22" i="6"/>
  <c r="K22" i="6"/>
  <c r="S22" i="6" s="1"/>
  <c r="R21" i="6"/>
  <c r="Q21" i="6"/>
  <c r="P21" i="6"/>
  <c r="N21" i="6"/>
  <c r="M21" i="6"/>
  <c r="L21" i="6"/>
  <c r="K21" i="6"/>
  <c r="R20" i="6"/>
  <c r="Q20" i="6"/>
  <c r="P20" i="6"/>
  <c r="N20" i="6"/>
  <c r="M20" i="6"/>
  <c r="L20" i="6"/>
  <c r="K20" i="6"/>
  <c r="R19" i="6"/>
  <c r="Q19" i="6"/>
  <c r="P19" i="6"/>
  <c r="N19" i="6"/>
  <c r="M19" i="6"/>
  <c r="L19" i="6"/>
  <c r="K19" i="6"/>
  <c r="S19" i="6" s="1"/>
  <c r="R18" i="6"/>
  <c r="Q18" i="6"/>
  <c r="P18" i="6"/>
  <c r="O18" i="6"/>
  <c r="M18" i="6"/>
  <c r="L18" i="6"/>
  <c r="K18" i="6"/>
  <c r="R17" i="6"/>
  <c r="Q17" i="6"/>
  <c r="P17" i="6"/>
  <c r="O17" i="6"/>
  <c r="M17" i="6"/>
  <c r="L17" i="6"/>
  <c r="K17" i="6"/>
  <c r="S16" i="6"/>
  <c r="R16" i="6"/>
  <c r="Q16" i="6"/>
  <c r="P16" i="6"/>
  <c r="O16" i="6"/>
  <c r="M16" i="6"/>
  <c r="L16" i="6"/>
  <c r="K16" i="6"/>
  <c r="R15" i="6"/>
  <c r="Q15" i="6"/>
  <c r="P15" i="6"/>
  <c r="O15" i="6"/>
  <c r="N15" i="6"/>
  <c r="L15" i="6"/>
  <c r="K15" i="6"/>
  <c r="R14" i="6"/>
  <c r="Q14" i="6"/>
  <c r="P14" i="6"/>
  <c r="O14" i="6"/>
  <c r="N14" i="6"/>
  <c r="L14" i="6"/>
  <c r="K14" i="6"/>
  <c r="R13" i="6"/>
  <c r="Q13" i="6"/>
  <c r="P13" i="6"/>
  <c r="S13" i="6" s="1"/>
  <c r="O13" i="6"/>
  <c r="N13" i="6"/>
  <c r="L13" i="6"/>
  <c r="K13" i="6"/>
  <c r="R12" i="6"/>
  <c r="Q12" i="6"/>
  <c r="P12" i="6"/>
  <c r="O12" i="6"/>
  <c r="N12" i="6"/>
  <c r="M12" i="6"/>
  <c r="K12" i="6"/>
  <c r="R11" i="6"/>
  <c r="Q11" i="6"/>
  <c r="P11" i="6"/>
  <c r="O11" i="6"/>
  <c r="N11" i="6"/>
  <c r="M11" i="6"/>
  <c r="K11" i="6"/>
  <c r="R10" i="6"/>
  <c r="Q10" i="6"/>
  <c r="P10" i="6"/>
  <c r="O10" i="6"/>
  <c r="N10" i="6"/>
  <c r="M10" i="6"/>
  <c r="K10" i="6"/>
  <c r="S10" i="6" s="1"/>
  <c r="R9" i="6"/>
  <c r="Q9" i="6"/>
  <c r="P9" i="6"/>
  <c r="O9" i="6"/>
  <c r="N9" i="6"/>
  <c r="M9" i="6"/>
  <c r="L9" i="6"/>
  <c r="R8" i="6"/>
  <c r="Q8" i="6"/>
  <c r="P8" i="6"/>
  <c r="O8" i="6"/>
  <c r="N8" i="6"/>
  <c r="M8" i="6"/>
  <c r="L8" i="6"/>
  <c r="R7" i="6"/>
  <c r="Q7" i="6"/>
  <c r="P7" i="6"/>
  <c r="O7" i="6"/>
  <c r="N7" i="6"/>
  <c r="M7" i="6"/>
  <c r="L7" i="6"/>
  <c r="S7" i="6" s="1"/>
  <c r="C5" i="6"/>
  <c r="L1" i="6"/>
  <c r="S60" i="5"/>
  <c r="L60" i="5"/>
  <c r="K60" i="5"/>
  <c r="J60" i="5"/>
  <c r="S59" i="5"/>
  <c r="L59" i="5"/>
  <c r="K59" i="5"/>
  <c r="J59" i="5"/>
  <c r="S58" i="5"/>
  <c r="L58" i="5"/>
  <c r="K58" i="5"/>
  <c r="J58" i="5"/>
  <c r="S57" i="5"/>
  <c r="L57" i="5"/>
  <c r="K57" i="5"/>
  <c r="J57" i="5"/>
  <c r="S56" i="5"/>
  <c r="L56" i="5"/>
  <c r="K56" i="5"/>
  <c r="J56" i="5"/>
  <c r="S55" i="5"/>
  <c r="L55" i="5"/>
  <c r="K55" i="5"/>
  <c r="J55" i="5"/>
  <c r="S54" i="5"/>
  <c r="L54" i="5"/>
  <c r="K54" i="5"/>
  <c r="J54" i="5"/>
  <c r="S53" i="5"/>
  <c r="L53" i="5"/>
  <c r="K53" i="5"/>
  <c r="J53" i="5"/>
  <c r="S52" i="5"/>
  <c r="L52" i="5"/>
  <c r="K52" i="5"/>
  <c r="J52" i="5"/>
  <c r="S51" i="5"/>
  <c r="L51" i="5"/>
  <c r="K51" i="5"/>
  <c r="J51" i="5"/>
  <c r="S50" i="5"/>
  <c r="L50" i="5"/>
  <c r="K50" i="5"/>
  <c r="J50" i="5"/>
  <c r="S49" i="5"/>
  <c r="L49" i="5"/>
  <c r="K49" i="5"/>
  <c r="J49" i="5"/>
  <c r="S48" i="5"/>
  <c r="L48" i="5"/>
  <c r="K48" i="5"/>
  <c r="J48" i="5"/>
  <c r="S47" i="5"/>
  <c r="L47" i="5"/>
  <c r="K47" i="5"/>
  <c r="J47" i="5"/>
  <c r="S46" i="5"/>
  <c r="L46" i="5"/>
  <c r="K46" i="5"/>
  <c r="J46" i="5"/>
  <c r="S45" i="5"/>
  <c r="L45" i="5"/>
  <c r="K45" i="5"/>
  <c r="J45" i="5"/>
  <c r="S44" i="5"/>
  <c r="L44" i="5"/>
  <c r="K44" i="5"/>
  <c r="J44" i="5"/>
  <c r="S43" i="5"/>
  <c r="L43" i="5"/>
  <c r="K43" i="5"/>
  <c r="J43" i="5"/>
  <c r="S42" i="5"/>
  <c r="L42" i="5"/>
  <c r="K42" i="5"/>
  <c r="J42" i="5"/>
  <c r="S41" i="5"/>
  <c r="L41" i="5"/>
  <c r="K41" i="5"/>
  <c r="J41" i="5"/>
  <c r="S40" i="5"/>
  <c r="L40" i="5"/>
  <c r="K40" i="5"/>
  <c r="J40" i="5"/>
  <c r="S39" i="5"/>
  <c r="L39" i="5"/>
  <c r="K39" i="5"/>
  <c r="J39" i="5"/>
  <c r="S38" i="5"/>
  <c r="L38" i="5"/>
  <c r="K38" i="5"/>
  <c r="J38" i="5"/>
  <c r="S37" i="5"/>
  <c r="L37" i="5"/>
  <c r="K37" i="5"/>
  <c r="J37" i="5"/>
  <c r="S36" i="5"/>
  <c r="L36" i="5"/>
  <c r="K36" i="5"/>
  <c r="J36" i="5"/>
  <c r="S35" i="5"/>
  <c r="L35" i="5"/>
  <c r="K35" i="5"/>
  <c r="J35" i="5"/>
  <c r="S34" i="5"/>
  <c r="L34" i="5"/>
  <c r="K34" i="5"/>
  <c r="J34" i="5"/>
  <c r="S33" i="5"/>
  <c r="L33" i="5"/>
  <c r="K33" i="5"/>
  <c r="J33" i="5"/>
  <c r="Q30" i="5"/>
  <c r="P30" i="5"/>
  <c r="O30" i="5"/>
  <c r="N30" i="5"/>
  <c r="M30" i="5"/>
  <c r="L30" i="5"/>
  <c r="K30" i="5"/>
  <c r="Q29" i="5"/>
  <c r="P29" i="5"/>
  <c r="O29" i="5"/>
  <c r="N29" i="5"/>
  <c r="M29" i="5"/>
  <c r="L29" i="5"/>
  <c r="K29" i="5"/>
  <c r="T28" i="5"/>
  <c r="Q28" i="5"/>
  <c r="P28" i="5"/>
  <c r="O28" i="5"/>
  <c r="N28" i="5"/>
  <c r="M28" i="5"/>
  <c r="L28" i="5"/>
  <c r="K28" i="5"/>
  <c r="S28" i="5" s="1"/>
  <c r="R27" i="5"/>
  <c r="P27" i="5"/>
  <c r="O27" i="5"/>
  <c r="N27" i="5"/>
  <c r="M27" i="5"/>
  <c r="L27" i="5"/>
  <c r="K27" i="5"/>
  <c r="R26" i="5"/>
  <c r="P26" i="5"/>
  <c r="O26" i="5"/>
  <c r="N26" i="5"/>
  <c r="M26" i="5"/>
  <c r="L26" i="5"/>
  <c r="K26" i="5"/>
  <c r="R25" i="5"/>
  <c r="P25" i="5"/>
  <c r="O25" i="5"/>
  <c r="N25" i="5"/>
  <c r="M25" i="5"/>
  <c r="L25" i="5"/>
  <c r="K25" i="5"/>
  <c r="S25" i="5" s="1"/>
  <c r="R24" i="5"/>
  <c r="Q24" i="5"/>
  <c r="O24" i="5"/>
  <c r="N24" i="5"/>
  <c r="M24" i="5"/>
  <c r="L24" i="5"/>
  <c r="K24" i="5"/>
  <c r="R23" i="5"/>
  <c r="Q23" i="5"/>
  <c r="O23" i="5"/>
  <c r="N23" i="5"/>
  <c r="M23" i="5"/>
  <c r="L23" i="5"/>
  <c r="K23" i="5"/>
  <c r="S22" i="5"/>
  <c r="R22" i="5"/>
  <c r="Q22" i="5"/>
  <c r="O22" i="5"/>
  <c r="N22" i="5"/>
  <c r="M22" i="5"/>
  <c r="L22" i="5"/>
  <c r="K22" i="5"/>
  <c r="R21" i="5"/>
  <c r="Q21" i="5"/>
  <c r="P21" i="5"/>
  <c r="N21" i="5"/>
  <c r="M21" i="5"/>
  <c r="L21" i="5"/>
  <c r="K21" i="5"/>
  <c r="R20" i="5"/>
  <c r="Q20" i="5"/>
  <c r="P20" i="5"/>
  <c r="N20" i="5"/>
  <c r="M20" i="5"/>
  <c r="L20" i="5"/>
  <c r="K20" i="5"/>
  <c r="T19" i="5"/>
  <c r="R19" i="5"/>
  <c r="Q19" i="5"/>
  <c r="P19" i="5"/>
  <c r="N19" i="5"/>
  <c r="M19" i="5"/>
  <c r="L19" i="5"/>
  <c r="K19" i="5"/>
  <c r="S19" i="5" s="1"/>
  <c r="R18" i="5"/>
  <c r="Q18" i="5"/>
  <c r="P18" i="5"/>
  <c r="O18" i="5"/>
  <c r="M18" i="5"/>
  <c r="L18" i="5"/>
  <c r="K18" i="5"/>
  <c r="R17" i="5"/>
  <c r="Q17" i="5"/>
  <c r="P17" i="5"/>
  <c r="O17" i="5"/>
  <c r="M17" i="5"/>
  <c r="L17" i="5"/>
  <c r="K17" i="5"/>
  <c r="T16" i="5"/>
  <c r="R16" i="5"/>
  <c r="Q16" i="5"/>
  <c r="P16" i="5"/>
  <c r="S16" i="5" s="1"/>
  <c r="O16" i="5"/>
  <c r="M16" i="5"/>
  <c r="L16" i="5"/>
  <c r="K16" i="5"/>
  <c r="R15" i="5"/>
  <c r="Q15" i="5"/>
  <c r="P15" i="5"/>
  <c r="O15" i="5"/>
  <c r="N15" i="5"/>
  <c r="L15" i="5"/>
  <c r="K15" i="5"/>
  <c r="R14" i="5"/>
  <c r="Q14" i="5"/>
  <c r="P14" i="5"/>
  <c r="O14" i="5"/>
  <c r="N14" i="5"/>
  <c r="L14" i="5"/>
  <c r="K14" i="5"/>
  <c r="T13" i="5"/>
  <c r="R13" i="5"/>
  <c r="Q13" i="5"/>
  <c r="P13" i="5"/>
  <c r="O13" i="5"/>
  <c r="N13" i="5"/>
  <c r="L13" i="5"/>
  <c r="S13" i="5" s="1"/>
  <c r="K13" i="5"/>
  <c r="R12" i="5"/>
  <c r="Q12" i="5"/>
  <c r="P12" i="5"/>
  <c r="O12" i="5"/>
  <c r="N12" i="5"/>
  <c r="M12" i="5"/>
  <c r="K12" i="5"/>
  <c r="R11" i="5"/>
  <c r="Q11" i="5"/>
  <c r="P11" i="5"/>
  <c r="O11" i="5"/>
  <c r="N11" i="5"/>
  <c r="M11" i="5"/>
  <c r="K11" i="5"/>
  <c r="R10" i="5"/>
  <c r="Q10" i="5"/>
  <c r="P10" i="5"/>
  <c r="O10" i="5"/>
  <c r="N10" i="5"/>
  <c r="M10" i="5"/>
  <c r="S10" i="5" s="1"/>
  <c r="K10" i="5"/>
  <c r="R9" i="5"/>
  <c r="Q9" i="5"/>
  <c r="P9" i="5"/>
  <c r="O9" i="5"/>
  <c r="N9" i="5"/>
  <c r="M9" i="5"/>
  <c r="L9" i="5"/>
  <c r="R8" i="5"/>
  <c r="Q8" i="5"/>
  <c r="P8" i="5"/>
  <c r="O8" i="5"/>
  <c r="N8" i="5"/>
  <c r="M8" i="5"/>
  <c r="L8" i="5"/>
  <c r="R7" i="5"/>
  <c r="Q7" i="5"/>
  <c r="P7" i="5"/>
  <c r="O7" i="5"/>
  <c r="N7" i="5"/>
  <c r="M7" i="5"/>
  <c r="L7" i="5"/>
  <c r="S7" i="5" s="1"/>
  <c r="E5" i="5"/>
  <c r="C5" i="5"/>
  <c r="L1" i="5"/>
  <c r="S60" i="4"/>
  <c r="L60" i="4"/>
  <c r="K60" i="4"/>
  <c r="J60" i="4"/>
  <c r="S59" i="4"/>
  <c r="L59" i="4"/>
  <c r="K59" i="4"/>
  <c r="J59" i="4"/>
  <c r="S58" i="4"/>
  <c r="L58" i="4"/>
  <c r="K58" i="4"/>
  <c r="J58" i="4"/>
  <c r="S57" i="4"/>
  <c r="L57" i="4"/>
  <c r="K57" i="4"/>
  <c r="J57" i="4"/>
  <c r="S56" i="4"/>
  <c r="L56" i="4"/>
  <c r="K56" i="4"/>
  <c r="J56" i="4"/>
  <c r="S55" i="4"/>
  <c r="L55" i="4"/>
  <c r="K55" i="4"/>
  <c r="J55" i="4"/>
  <c r="S54" i="4"/>
  <c r="L54" i="4"/>
  <c r="K54" i="4"/>
  <c r="J54" i="4"/>
  <c r="S53" i="4"/>
  <c r="L53" i="4"/>
  <c r="K53" i="4"/>
  <c r="J53" i="4"/>
  <c r="S52" i="4"/>
  <c r="L52" i="4"/>
  <c r="K52" i="4"/>
  <c r="J52" i="4"/>
  <c r="S51" i="4"/>
  <c r="L51" i="4"/>
  <c r="K51" i="4"/>
  <c r="J51" i="4"/>
  <c r="S50" i="4"/>
  <c r="L50" i="4"/>
  <c r="K50" i="4"/>
  <c r="J50" i="4"/>
  <c r="S49" i="4"/>
  <c r="L49" i="4"/>
  <c r="K49" i="4"/>
  <c r="J49" i="4"/>
  <c r="S48" i="4"/>
  <c r="L48" i="4"/>
  <c r="K48" i="4"/>
  <c r="J48" i="4"/>
  <c r="S47" i="4"/>
  <c r="L47" i="4"/>
  <c r="K47" i="4"/>
  <c r="J47" i="4"/>
  <c r="S46" i="4"/>
  <c r="L46" i="4"/>
  <c r="K46" i="4"/>
  <c r="J46" i="4"/>
  <c r="S45" i="4"/>
  <c r="L45" i="4"/>
  <c r="K45" i="4"/>
  <c r="J45" i="4"/>
  <c r="S44" i="4"/>
  <c r="L44" i="4"/>
  <c r="K44" i="4"/>
  <c r="J44" i="4"/>
  <c r="S43" i="4"/>
  <c r="L43" i="4"/>
  <c r="K43" i="4"/>
  <c r="J43" i="4"/>
  <c r="S42" i="4"/>
  <c r="L42" i="4"/>
  <c r="K42" i="4"/>
  <c r="J42" i="4"/>
  <c r="S41" i="4"/>
  <c r="L41" i="4"/>
  <c r="K41" i="4"/>
  <c r="J41" i="4"/>
  <c r="S40" i="4"/>
  <c r="L40" i="4"/>
  <c r="K40" i="4"/>
  <c r="J40" i="4"/>
  <c r="S39" i="4"/>
  <c r="L39" i="4"/>
  <c r="K39" i="4"/>
  <c r="J39" i="4"/>
  <c r="S38" i="4"/>
  <c r="L38" i="4"/>
  <c r="K38" i="4"/>
  <c r="J38" i="4"/>
  <c r="S37" i="4"/>
  <c r="L37" i="4"/>
  <c r="K37" i="4"/>
  <c r="J37" i="4"/>
  <c r="S36" i="4"/>
  <c r="L36" i="4"/>
  <c r="K36" i="4"/>
  <c r="J36" i="4"/>
  <c r="S35" i="4"/>
  <c r="L35" i="4"/>
  <c r="K35" i="4"/>
  <c r="J35" i="4"/>
  <c r="S34" i="4"/>
  <c r="L34" i="4"/>
  <c r="K34" i="4"/>
  <c r="J34" i="4"/>
  <c r="S33" i="4"/>
  <c r="L33" i="4"/>
  <c r="E5" i="4" s="1"/>
  <c r="K33" i="4"/>
  <c r="J33" i="4"/>
  <c r="Q30" i="4"/>
  <c r="P30" i="4"/>
  <c r="O30" i="4"/>
  <c r="N30" i="4"/>
  <c r="M30" i="4"/>
  <c r="L30" i="4"/>
  <c r="K30" i="4"/>
  <c r="Q29" i="4"/>
  <c r="P29" i="4"/>
  <c r="O29" i="4"/>
  <c r="N29" i="4"/>
  <c r="M29" i="4"/>
  <c r="L29" i="4"/>
  <c r="K29" i="4"/>
  <c r="Q28" i="4"/>
  <c r="P28" i="4"/>
  <c r="O28" i="4"/>
  <c r="N28" i="4"/>
  <c r="M28" i="4"/>
  <c r="L28" i="4"/>
  <c r="K28" i="4"/>
  <c r="S28" i="4" s="1"/>
  <c r="R27" i="4"/>
  <c r="P27" i="4"/>
  <c r="O27" i="4"/>
  <c r="N27" i="4"/>
  <c r="M27" i="4"/>
  <c r="L27" i="4"/>
  <c r="K27" i="4"/>
  <c r="R26" i="4"/>
  <c r="P26" i="4"/>
  <c r="O26" i="4"/>
  <c r="N26" i="4"/>
  <c r="M26" i="4"/>
  <c r="L26" i="4"/>
  <c r="K26" i="4"/>
  <c r="S25" i="4"/>
  <c r="R25" i="4"/>
  <c r="P25" i="4"/>
  <c r="O25" i="4"/>
  <c r="N25" i="4"/>
  <c r="M25" i="4"/>
  <c r="L25" i="4"/>
  <c r="K25" i="4"/>
  <c r="R24" i="4"/>
  <c r="Q24" i="4"/>
  <c r="O24" i="4"/>
  <c r="N24" i="4"/>
  <c r="M24" i="4"/>
  <c r="L24" i="4"/>
  <c r="K24" i="4"/>
  <c r="R23" i="4"/>
  <c r="Q23" i="4"/>
  <c r="O23" i="4"/>
  <c r="N23" i="4"/>
  <c r="M23" i="4"/>
  <c r="L23" i="4"/>
  <c r="K23" i="4"/>
  <c r="R22" i="4"/>
  <c r="Q22" i="4"/>
  <c r="O22" i="4"/>
  <c r="S22" i="4" s="1"/>
  <c r="N22" i="4"/>
  <c r="M22" i="4"/>
  <c r="L22" i="4"/>
  <c r="K22" i="4"/>
  <c r="R21" i="4"/>
  <c r="Q21" i="4"/>
  <c r="P21" i="4"/>
  <c r="N21" i="4"/>
  <c r="M21" i="4"/>
  <c r="L21" i="4"/>
  <c r="K21" i="4"/>
  <c r="R20" i="4"/>
  <c r="Q20" i="4"/>
  <c r="P20" i="4"/>
  <c r="N20" i="4"/>
  <c r="M20" i="4"/>
  <c r="L20" i="4"/>
  <c r="K20" i="4"/>
  <c r="R19" i="4"/>
  <c r="Q19" i="4"/>
  <c r="P19" i="4"/>
  <c r="N19" i="4"/>
  <c r="M19" i="4"/>
  <c r="L19" i="4"/>
  <c r="K19" i="4"/>
  <c r="S19" i="4" s="1"/>
  <c r="R18" i="4"/>
  <c r="Q18" i="4"/>
  <c r="P18" i="4"/>
  <c r="O18" i="4"/>
  <c r="M18" i="4"/>
  <c r="L18" i="4"/>
  <c r="K18" i="4"/>
  <c r="R17" i="4"/>
  <c r="Q17" i="4"/>
  <c r="P17" i="4"/>
  <c r="O17" i="4"/>
  <c r="M17" i="4"/>
  <c r="L17" i="4"/>
  <c r="K17" i="4"/>
  <c r="R16" i="4"/>
  <c r="Q16" i="4"/>
  <c r="P16" i="4"/>
  <c r="O16" i="4"/>
  <c r="M16" i="4"/>
  <c r="L16" i="4"/>
  <c r="K16" i="4"/>
  <c r="S16" i="4" s="1"/>
  <c r="R15" i="4"/>
  <c r="Q15" i="4"/>
  <c r="P15" i="4"/>
  <c r="O15" i="4"/>
  <c r="N15" i="4"/>
  <c r="L15" i="4"/>
  <c r="K15" i="4"/>
  <c r="R14" i="4"/>
  <c r="Q14" i="4"/>
  <c r="P14" i="4"/>
  <c r="O14" i="4"/>
  <c r="N14" i="4"/>
  <c r="L14" i="4"/>
  <c r="K14" i="4"/>
  <c r="S13" i="4"/>
  <c r="R13" i="4"/>
  <c r="Q13" i="4"/>
  <c r="P13" i="4"/>
  <c r="O13" i="4"/>
  <c r="N13" i="4"/>
  <c r="L13" i="4"/>
  <c r="K13" i="4"/>
  <c r="R12" i="4"/>
  <c r="Q12" i="4"/>
  <c r="P12" i="4"/>
  <c r="O12" i="4"/>
  <c r="N12" i="4"/>
  <c r="M12" i="4"/>
  <c r="K12" i="4"/>
  <c r="R11" i="4"/>
  <c r="Q11" i="4"/>
  <c r="P11" i="4"/>
  <c r="O11" i="4"/>
  <c r="N11" i="4"/>
  <c r="M11" i="4"/>
  <c r="K11" i="4"/>
  <c r="R10" i="4"/>
  <c r="Q10" i="4"/>
  <c r="P10" i="4"/>
  <c r="S10" i="4" s="1"/>
  <c r="O10" i="4"/>
  <c r="N10" i="4"/>
  <c r="M10" i="4"/>
  <c r="K10" i="4"/>
  <c r="R9" i="4"/>
  <c r="Q9" i="4"/>
  <c r="P9" i="4"/>
  <c r="O9" i="4"/>
  <c r="N9" i="4"/>
  <c r="M9" i="4"/>
  <c r="L9" i="4"/>
  <c r="R8" i="4"/>
  <c r="Q8" i="4"/>
  <c r="P8" i="4"/>
  <c r="O8" i="4"/>
  <c r="N8" i="4"/>
  <c r="M8" i="4"/>
  <c r="L8" i="4"/>
  <c r="R7" i="4"/>
  <c r="Q7" i="4"/>
  <c r="P7" i="4"/>
  <c r="O7" i="4"/>
  <c r="N7" i="4"/>
  <c r="M7" i="4"/>
  <c r="L7" i="4"/>
  <c r="S7" i="4" s="1"/>
  <c r="C5" i="4"/>
  <c r="L1" i="4"/>
  <c r="S60" i="3"/>
  <c r="L60" i="3"/>
  <c r="K60" i="3"/>
  <c r="J60" i="3"/>
  <c r="S59" i="3"/>
  <c r="L59" i="3"/>
  <c r="K59" i="3"/>
  <c r="J59" i="3"/>
  <c r="S58" i="3"/>
  <c r="L58" i="3"/>
  <c r="K58" i="3"/>
  <c r="J58" i="3"/>
  <c r="S57" i="3"/>
  <c r="L57" i="3"/>
  <c r="K57" i="3"/>
  <c r="J57" i="3"/>
  <c r="S56" i="3"/>
  <c r="L56" i="3"/>
  <c r="K56" i="3"/>
  <c r="J56" i="3"/>
  <c r="S55" i="3"/>
  <c r="L55" i="3"/>
  <c r="K55" i="3"/>
  <c r="J55" i="3"/>
  <c r="S54" i="3"/>
  <c r="L54" i="3"/>
  <c r="K54" i="3"/>
  <c r="J54" i="3"/>
  <c r="S53" i="3"/>
  <c r="L53" i="3"/>
  <c r="K53" i="3"/>
  <c r="J53" i="3"/>
  <c r="S52" i="3"/>
  <c r="L52" i="3"/>
  <c r="K52" i="3"/>
  <c r="J52" i="3"/>
  <c r="S51" i="3"/>
  <c r="L51" i="3"/>
  <c r="K51" i="3"/>
  <c r="J51" i="3"/>
  <c r="S50" i="3"/>
  <c r="L50" i="3"/>
  <c r="K50" i="3"/>
  <c r="J50" i="3"/>
  <c r="S49" i="3"/>
  <c r="L49" i="3"/>
  <c r="K49" i="3"/>
  <c r="J49" i="3"/>
  <c r="S48" i="3"/>
  <c r="L48" i="3"/>
  <c r="K48" i="3"/>
  <c r="J48" i="3"/>
  <c r="S47" i="3"/>
  <c r="L47" i="3"/>
  <c r="K47" i="3"/>
  <c r="J47" i="3"/>
  <c r="S46" i="3"/>
  <c r="L46" i="3"/>
  <c r="K46" i="3"/>
  <c r="J46" i="3"/>
  <c r="S45" i="3"/>
  <c r="L45" i="3"/>
  <c r="K45" i="3"/>
  <c r="J45" i="3"/>
  <c r="S44" i="3"/>
  <c r="L44" i="3"/>
  <c r="K44" i="3"/>
  <c r="J44" i="3"/>
  <c r="S43" i="3"/>
  <c r="L43" i="3"/>
  <c r="K43" i="3"/>
  <c r="J43" i="3"/>
  <c r="S42" i="3"/>
  <c r="L42" i="3"/>
  <c r="K42" i="3"/>
  <c r="J42" i="3"/>
  <c r="S41" i="3"/>
  <c r="L41" i="3"/>
  <c r="K41" i="3"/>
  <c r="J41" i="3"/>
  <c r="S40" i="3"/>
  <c r="L40" i="3"/>
  <c r="K40" i="3"/>
  <c r="J40" i="3"/>
  <c r="S39" i="3"/>
  <c r="L39" i="3"/>
  <c r="K39" i="3"/>
  <c r="J39" i="3"/>
  <c r="S38" i="3"/>
  <c r="L38" i="3"/>
  <c r="K38" i="3"/>
  <c r="J38" i="3"/>
  <c r="S37" i="3"/>
  <c r="L37" i="3"/>
  <c r="K37" i="3"/>
  <c r="J37" i="3"/>
  <c r="S36" i="3"/>
  <c r="L36" i="3"/>
  <c r="K36" i="3"/>
  <c r="J36" i="3"/>
  <c r="S35" i="3"/>
  <c r="L35" i="3"/>
  <c r="K35" i="3"/>
  <c r="J35" i="3"/>
  <c r="S34" i="3"/>
  <c r="L34" i="3"/>
  <c r="E5" i="3" s="1"/>
  <c r="K34" i="3"/>
  <c r="J34" i="3"/>
  <c r="S33" i="3"/>
  <c r="L33" i="3"/>
  <c r="K33" i="3"/>
  <c r="J33" i="3"/>
  <c r="Q30" i="3"/>
  <c r="P30" i="3"/>
  <c r="O30" i="3"/>
  <c r="N30" i="3"/>
  <c r="M30" i="3"/>
  <c r="L30" i="3"/>
  <c r="K30" i="3"/>
  <c r="Q29" i="3"/>
  <c r="P29" i="3"/>
  <c r="O29" i="3"/>
  <c r="N29" i="3"/>
  <c r="M29" i="3"/>
  <c r="L29" i="3"/>
  <c r="K29" i="3"/>
  <c r="Q28" i="3"/>
  <c r="P28" i="3"/>
  <c r="O28" i="3"/>
  <c r="N28" i="3"/>
  <c r="M28" i="3"/>
  <c r="L28" i="3"/>
  <c r="S28" i="3" s="1"/>
  <c r="K28" i="3"/>
  <c r="R27" i="3"/>
  <c r="P27" i="3"/>
  <c r="O27" i="3"/>
  <c r="N27" i="3"/>
  <c r="M27" i="3"/>
  <c r="L27" i="3"/>
  <c r="K27" i="3"/>
  <c r="R26" i="3"/>
  <c r="P26" i="3"/>
  <c r="O26" i="3"/>
  <c r="N26" i="3"/>
  <c r="M26" i="3"/>
  <c r="L26" i="3"/>
  <c r="K26" i="3"/>
  <c r="R25" i="3"/>
  <c r="P25" i="3"/>
  <c r="O25" i="3"/>
  <c r="N25" i="3"/>
  <c r="M25" i="3"/>
  <c r="L25" i="3"/>
  <c r="S25" i="3" s="1"/>
  <c r="K25" i="3"/>
  <c r="R24" i="3"/>
  <c r="Q24" i="3"/>
  <c r="O24" i="3"/>
  <c r="N24" i="3"/>
  <c r="M24" i="3"/>
  <c r="L24" i="3"/>
  <c r="K24" i="3"/>
  <c r="R23" i="3"/>
  <c r="Q23" i="3"/>
  <c r="O23" i="3"/>
  <c r="N23" i="3"/>
  <c r="M23" i="3"/>
  <c r="L23" i="3"/>
  <c r="K23" i="3"/>
  <c r="R22" i="3"/>
  <c r="Q22" i="3"/>
  <c r="O22" i="3"/>
  <c r="N22" i="3"/>
  <c r="M22" i="3"/>
  <c r="L22" i="3"/>
  <c r="K22" i="3"/>
  <c r="S22" i="3" s="1"/>
  <c r="R21" i="3"/>
  <c r="Q21" i="3"/>
  <c r="P21" i="3"/>
  <c r="N21" i="3"/>
  <c r="M21" i="3"/>
  <c r="L21" i="3"/>
  <c r="K21" i="3"/>
  <c r="R20" i="3"/>
  <c r="Q20" i="3"/>
  <c r="P20" i="3"/>
  <c r="N20" i="3"/>
  <c r="M20" i="3"/>
  <c r="L20" i="3"/>
  <c r="K20" i="3"/>
  <c r="R19" i="3"/>
  <c r="Q19" i="3"/>
  <c r="P19" i="3"/>
  <c r="N19" i="3"/>
  <c r="M19" i="3"/>
  <c r="L19" i="3"/>
  <c r="K19" i="3"/>
  <c r="S19" i="3" s="1"/>
  <c r="R18" i="3"/>
  <c r="Q18" i="3"/>
  <c r="P18" i="3"/>
  <c r="O18" i="3"/>
  <c r="M18" i="3"/>
  <c r="L18" i="3"/>
  <c r="K18" i="3"/>
  <c r="R17" i="3"/>
  <c r="Q17" i="3"/>
  <c r="P17" i="3"/>
  <c r="O17" i="3"/>
  <c r="M17" i="3"/>
  <c r="L17" i="3"/>
  <c r="K17" i="3"/>
  <c r="R16" i="3"/>
  <c r="Q16" i="3"/>
  <c r="P16" i="3"/>
  <c r="O16" i="3"/>
  <c r="M16" i="3"/>
  <c r="L16" i="3"/>
  <c r="S16" i="3" s="1"/>
  <c r="K16" i="3"/>
  <c r="R15" i="3"/>
  <c r="Q15" i="3"/>
  <c r="P15" i="3"/>
  <c r="O15" i="3"/>
  <c r="N15" i="3"/>
  <c r="L15" i="3"/>
  <c r="K15" i="3"/>
  <c r="R14" i="3"/>
  <c r="Q14" i="3"/>
  <c r="P14" i="3"/>
  <c r="O14" i="3"/>
  <c r="N14" i="3"/>
  <c r="L14" i="3"/>
  <c r="K14" i="3"/>
  <c r="R13" i="3"/>
  <c r="Q13" i="3"/>
  <c r="P13" i="3"/>
  <c r="O13" i="3"/>
  <c r="N13" i="3"/>
  <c r="L13" i="3"/>
  <c r="S13" i="3" s="1"/>
  <c r="K13" i="3"/>
  <c r="R12" i="3"/>
  <c r="Q12" i="3"/>
  <c r="P12" i="3"/>
  <c r="O12" i="3"/>
  <c r="N12" i="3"/>
  <c r="M12" i="3"/>
  <c r="K12" i="3"/>
  <c r="R11" i="3"/>
  <c r="Q11" i="3"/>
  <c r="P11" i="3"/>
  <c r="O11" i="3"/>
  <c r="N11" i="3"/>
  <c r="M11" i="3"/>
  <c r="K11" i="3"/>
  <c r="R10" i="3"/>
  <c r="Q10" i="3"/>
  <c r="P10" i="3"/>
  <c r="O10" i="3"/>
  <c r="N10" i="3"/>
  <c r="M10" i="3"/>
  <c r="K10" i="3"/>
  <c r="S10" i="3" s="1"/>
  <c r="R9" i="3"/>
  <c r="Q9" i="3"/>
  <c r="P9" i="3"/>
  <c r="O9" i="3"/>
  <c r="N9" i="3"/>
  <c r="M9" i="3"/>
  <c r="L9" i="3"/>
  <c r="R8" i="3"/>
  <c r="Q8" i="3"/>
  <c r="P8" i="3"/>
  <c r="O8" i="3"/>
  <c r="N8" i="3"/>
  <c r="M8" i="3"/>
  <c r="L8" i="3"/>
  <c r="R7" i="3"/>
  <c r="Q7" i="3"/>
  <c r="S7" i="3" s="1"/>
  <c r="P7" i="3"/>
  <c r="O7" i="3"/>
  <c r="N7" i="3"/>
  <c r="M7" i="3"/>
  <c r="L7" i="3"/>
  <c r="C5" i="3"/>
  <c r="L1" i="3"/>
  <c r="S60" i="2"/>
  <c r="L60" i="2"/>
  <c r="K60" i="2"/>
  <c r="J60" i="2"/>
  <c r="S59" i="2"/>
  <c r="L59" i="2"/>
  <c r="K59" i="2"/>
  <c r="J59" i="2"/>
  <c r="S58" i="2"/>
  <c r="L58" i="2"/>
  <c r="K58" i="2"/>
  <c r="J58" i="2"/>
  <c r="S57" i="2"/>
  <c r="L57" i="2"/>
  <c r="K57" i="2"/>
  <c r="J57" i="2"/>
  <c r="S56" i="2"/>
  <c r="L56" i="2"/>
  <c r="K56" i="2"/>
  <c r="J56" i="2"/>
  <c r="S55" i="2"/>
  <c r="L55" i="2"/>
  <c r="K55" i="2"/>
  <c r="J55" i="2"/>
  <c r="S54" i="2"/>
  <c r="L54" i="2"/>
  <c r="K54" i="2"/>
  <c r="J54" i="2"/>
  <c r="S53" i="2"/>
  <c r="L53" i="2"/>
  <c r="K53" i="2"/>
  <c r="J53" i="2"/>
  <c r="S52" i="2"/>
  <c r="L52" i="2"/>
  <c r="K52" i="2"/>
  <c r="J52" i="2"/>
  <c r="S51" i="2"/>
  <c r="L51" i="2"/>
  <c r="K51" i="2"/>
  <c r="J51" i="2"/>
  <c r="S50" i="2"/>
  <c r="L50" i="2"/>
  <c r="K50" i="2"/>
  <c r="J50" i="2"/>
  <c r="S49" i="2"/>
  <c r="L49" i="2"/>
  <c r="K49" i="2"/>
  <c r="J49" i="2"/>
  <c r="S48" i="2"/>
  <c r="L48" i="2"/>
  <c r="K48" i="2"/>
  <c r="J48" i="2"/>
  <c r="S47" i="2"/>
  <c r="L47" i="2"/>
  <c r="K47" i="2"/>
  <c r="J47" i="2"/>
  <c r="S46" i="2"/>
  <c r="L46" i="2"/>
  <c r="K46" i="2"/>
  <c r="J46" i="2"/>
  <c r="S45" i="2"/>
  <c r="L45" i="2"/>
  <c r="K45" i="2"/>
  <c r="J45" i="2"/>
  <c r="S44" i="2"/>
  <c r="L44" i="2"/>
  <c r="K44" i="2"/>
  <c r="J44" i="2"/>
  <c r="S43" i="2"/>
  <c r="L43" i="2"/>
  <c r="K43" i="2"/>
  <c r="J43" i="2"/>
  <c r="S42" i="2"/>
  <c r="L42" i="2"/>
  <c r="K42" i="2"/>
  <c r="J42" i="2"/>
  <c r="S41" i="2"/>
  <c r="L41" i="2"/>
  <c r="K41" i="2"/>
  <c r="J41" i="2"/>
  <c r="S40" i="2"/>
  <c r="L40" i="2"/>
  <c r="K40" i="2"/>
  <c r="J40" i="2"/>
  <c r="S39" i="2"/>
  <c r="L39" i="2"/>
  <c r="K39" i="2"/>
  <c r="J39" i="2"/>
  <c r="S38" i="2"/>
  <c r="L38" i="2"/>
  <c r="K38" i="2"/>
  <c r="J38" i="2"/>
  <c r="S37" i="2"/>
  <c r="L37" i="2"/>
  <c r="K37" i="2"/>
  <c r="J37" i="2"/>
  <c r="S36" i="2"/>
  <c r="L36" i="2"/>
  <c r="K36" i="2"/>
  <c r="J36" i="2"/>
  <c r="S35" i="2"/>
  <c r="L35" i="2"/>
  <c r="K35" i="2"/>
  <c r="J35" i="2"/>
  <c r="S34" i="2"/>
  <c r="L34" i="2"/>
  <c r="K34" i="2"/>
  <c r="J34" i="2"/>
  <c r="S33" i="2"/>
  <c r="L33" i="2"/>
  <c r="E5" i="2" s="1"/>
  <c r="K33" i="2"/>
  <c r="J33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S28" i="2"/>
  <c r="Q28" i="2"/>
  <c r="P28" i="2"/>
  <c r="O28" i="2"/>
  <c r="N28" i="2"/>
  <c r="M28" i="2"/>
  <c r="L28" i="2"/>
  <c r="K28" i="2"/>
  <c r="R27" i="2"/>
  <c r="P27" i="2"/>
  <c r="O27" i="2"/>
  <c r="N27" i="2"/>
  <c r="M27" i="2"/>
  <c r="L27" i="2"/>
  <c r="K27" i="2"/>
  <c r="R26" i="2"/>
  <c r="P26" i="2"/>
  <c r="O26" i="2"/>
  <c r="N26" i="2"/>
  <c r="M26" i="2"/>
  <c r="L26" i="2"/>
  <c r="K26" i="2"/>
  <c r="R25" i="2"/>
  <c r="P25" i="2"/>
  <c r="O25" i="2"/>
  <c r="S25" i="2" s="1"/>
  <c r="N25" i="2"/>
  <c r="M25" i="2"/>
  <c r="L25" i="2"/>
  <c r="K25" i="2"/>
  <c r="R24" i="2"/>
  <c r="Q24" i="2"/>
  <c r="O24" i="2"/>
  <c r="N24" i="2"/>
  <c r="M24" i="2"/>
  <c r="L24" i="2"/>
  <c r="K24" i="2"/>
  <c r="R23" i="2"/>
  <c r="Q23" i="2"/>
  <c r="O23" i="2"/>
  <c r="N23" i="2"/>
  <c r="M23" i="2"/>
  <c r="L23" i="2"/>
  <c r="K23" i="2"/>
  <c r="R22" i="2"/>
  <c r="Q22" i="2"/>
  <c r="O22" i="2"/>
  <c r="N22" i="2"/>
  <c r="M22" i="2"/>
  <c r="L22" i="2"/>
  <c r="K22" i="2"/>
  <c r="S22" i="2" s="1"/>
  <c r="R21" i="2"/>
  <c r="Q21" i="2"/>
  <c r="P21" i="2"/>
  <c r="N21" i="2"/>
  <c r="M21" i="2"/>
  <c r="L21" i="2"/>
  <c r="K21" i="2"/>
  <c r="R20" i="2"/>
  <c r="Q20" i="2"/>
  <c r="P20" i="2"/>
  <c r="N20" i="2"/>
  <c r="M20" i="2"/>
  <c r="L20" i="2"/>
  <c r="K20" i="2"/>
  <c r="R19" i="2"/>
  <c r="Q19" i="2"/>
  <c r="P19" i="2"/>
  <c r="N19" i="2"/>
  <c r="M19" i="2"/>
  <c r="L19" i="2"/>
  <c r="K19" i="2"/>
  <c r="S19" i="2" s="1"/>
  <c r="R18" i="2"/>
  <c r="Q18" i="2"/>
  <c r="P18" i="2"/>
  <c r="O18" i="2"/>
  <c r="M18" i="2"/>
  <c r="L18" i="2"/>
  <c r="K18" i="2"/>
  <c r="R17" i="2"/>
  <c r="Q17" i="2"/>
  <c r="P17" i="2"/>
  <c r="O17" i="2"/>
  <c r="M17" i="2"/>
  <c r="L17" i="2"/>
  <c r="K17" i="2"/>
  <c r="S16" i="2"/>
  <c r="R16" i="2"/>
  <c r="Q16" i="2"/>
  <c r="P16" i="2"/>
  <c r="O16" i="2"/>
  <c r="M16" i="2"/>
  <c r="L16" i="2"/>
  <c r="K16" i="2"/>
  <c r="R15" i="2"/>
  <c r="Q15" i="2"/>
  <c r="P15" i="2"/>
  <c r="O15" i="2"/>
  <c r="N15" i="2"/>
  <c r="L15" i="2"/>
  <c r="K15" i="2"/>
  <c r="R14" i="2"/>
  <c r="Q14" i="2"/>
  <c r="P14" i="2"/>
  <c r="O14" i="2"/>
  <c r="N14" i="2"/>
  <c r="L14" i="2"/>
  <c r="K14" i="2"/>
  <c r="R13" i="2"/>
  <c r="Q13" i="2"/>
  <c r="P13" i="2"/>
  <c r="S13" i="2" s="1"/>
  <c r="O13" i="2"/>
  <c r="N13" i="2"/>
  <c r="L13" i="2"/>
  <c r="K13" i="2"/>
  <c r="R12" i="2"/>
  <c r="Q12" i="2"/>
  <c r="P12" i="2"/>
  <c r="O12" i="2"/>
  <c r="N12" i="2"/>
  <c r="M12" i="2"/>
  <c r="K12" i="2"/>
  <c r="R11" i="2"/>
  <c r="Q11" i="2"/>
  <c r="P11" i="2"/>
  <c r="O11" i="2"/>
  <c r="N11" i="2"/>
  <c r="M11" i="2"/>
  <c r="K11" i="2"/>
  <c r="R10" i="2"/>
  <c r="Q10" i="2"/>
  <c r="P10" i="2"/>
  <c r="O10" i="2"/>
  <c r="N10" i="2"/>
  <c r="M10" i="2"/>
  <c r="K10" i="2"/>
  <c r="S10" i="2" s="1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Q7" i="2"/>
  <c r="P7" i="2"/>
  <c r="O7" i="2"/>
  <c r="N7" i="2"/>
  <c r="M7" i="2"/>
  <c r="L7" i="2"/>
  <c r="S7" i="2" s="1"/>
  <c r="C5" i="2"/>
  <c r="L1" i="2"/>
  <c r="S60" i="1"/>
  <c r="L60" i="1"/>
  <c r="K60" i="1"/>
  <c r="J60" i="1"/>
  <c r="S59" i="1"/>
  <c r="L59" i="1"/>
  <c r="K59" i="1"/>
  <c r="J59" i="1"/>
  <c r="S58" i="1"/>
  <c r="L58" i="1"/>
  <c r="K58" i="1"/>
  <c r="J58" i="1"/>
  <c r="S57" i="1"/>
  <c r="L57" i="1"/>
  <c r="K57" i="1"/>
  <c r="J57" i="1"/>
  <c r="S56" i="1"/>
  <c r="L56" i="1"/>
  <c r="K56" i="1"/>
  <c r="J56" i="1"/>
  <c r="S55" i="1"/>
  <c r="L55" i="1"/>
  <c r="K55" i="1"/>
  <c r="J55" i="1"/>
  <c r="S54" i="1"/>
  <c r="L54" i="1"/>
  <c r="K54" i="1"/>
  <c r="J54" i="1"/>
  <c r="S53" i="1"/>
  <c r="L53" i="1"/>
  <c r="K53" i="1"/>
  <c r="J53" i="1"/>
  <c r="S52" i="1"/>
  <c r="L52" i="1"/>
  <c r="K52" i="1"/>
  <c r="J52" i="1"/>
  <c r="S51" i="1"/>
  <c r="L51" i="1"/>
  <c r="K51" i="1"/>
  <c r="J51" i="1"/>
  <c r="S50" i="1"/>
  <c r="L50" i="1"/>
  <c r="K50" i="1"/>
  <c r="J50" i="1"/>
  <c r="S49" i="1"/>
  <c r="L49" i="1"/>
  <c r="K49" i="1"/>
  <c r="J49" i="1"/>
  <c r="S48" i="1"/>
  <c r="L48" i="1"/>
  <c r="K48" i="1"/>
  <c r="J48" i="1"/>
  <c r="S47" i="1"/>
  <c r="L47" i="1"/>
  <c r="K47" i="1"/>
  <c r="J47" i="1"/>
  <c r="S46" i="1"/>
  <c r="L46" i="1"/>
  <c r="K46" i="1"/>
  <c r="J46" i="1"/>
  <c r="S45" i="1"/>
  <c r="L45" i="1"/>
  <c r="K45" i="1"/>
  <c r="J45" i="1"/>
  <c r="S44" i="1"/>
  <c r="L44" i="1"/>
  <c r="K44" i="1"/>
  <c r="J44" i="1"/>
  <c r="S43" i="1"/>
  <c r="L43" i="1"/>
  <c r="K43" i="1"/>
  <c r="J43" i="1"/>
  <c r="S42" i="1"/>
  <c r="L42" i="1"/>
  <c r="K42" i="1"/>
  <c r="J42" i="1"/>
  <c r="S41" i="1"/>
  <c r="L41" i="1"/>
  <c r="K41" i="1"/>
  <c r="J41" i="1"/>
  <c r="S40" i="1"/>
  <c r="L40" i="1"/>
  <c r="K40" i="1"/>
  <c r="J40" i="1"/>
  <c r="S39" i="1"/>
  <c r="L39" i="1"/>
  <c r="K39" i="1"/>
  <c r="J39" i="1"/>
  <c r="S38" i="1"/>
  <c r="L38" i="1"/>
  <c r="K38" i="1"/>
  <c r="J38" i="1"/>
  <c r="S37" i="1"/>
  <c r="L37" i="1"/>
  <c r="K37" i="1"/>
  <c r="J37" i="1"/>
  <c r="S36" i="1"/>
  <c r="L36" i="1"/>
  <c r="K36" i="1"/>
  <c r="J36" i="1"/>
  <c r="S35" i="1"/>
  <c r="L35" i="1"/>
  <c r="K35" i="1"/>
  <c r="J35" i="1"/>
  <c r="S34" i="1"/>
  <c r="L34" i="1"/>
  <c r="E5" i="1" s="1"/>
  <c r="K34" i="1"/>
  <c r="J34" i="1"/>
  <c r="S33" i="1"/>
  <c r="L33" i="1"/>
  <c r="K33" i="1"/>
  <c r="J33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S28" i="1" s="1"/>
  <c r="K28" i="1"/>
  <c r="R27" i="1"/>
  <c r="P27" i="1"/>
  <c r="O27" i="1"/>
  <c r="N27" i="1"/>
  <c r="M27" i="1"/>
  <c r="L27" i="1"/>
  <c r="K27" i="1"/>
  <c r="R26" i="1"/>
  <c r="P26" i="1"/>
  <c r="O26" i="1"/>
  <c r="N26" i="1"/>
  <c r="M26" i="1"/>
  <c r="L26" i="1"/>
  <c r="K26" i="1"/>
  <c r="R25" i="1"/>
  <c r="P25" i="1"/>
  <c r="O25" i="1"/>
  <c r="N25" i="1"/>
  <c r="M25" i="1"/>
  <c r="L25" i="1"/>
  <c r="K25" i="1"/>
  <c r="S25" i="1" s="1"/>
  <c r="R24" i="1"/>
  <c r="Q24" i="1"/>
  <c r="O24" i="1"/>
  <c r="N24" i="1"/>
  <c r="M24" i="1"/>
  <c r="L24" i="1"/>
  <c r="K24" i="1"/>
  <c r="R23" i="1"/>
  <c r="Q23" i="1"/>
  <c r="O23" i="1"/>
  <c r="N23" i="1"/>
  <c r="M23" i="1"/>
  <c r="L23" i="1"/>
  <c r="K23" i="1"/>
  <c r="R22" i="1"/>
  <c r="Q22" i="1"/>
  <c r="S22" i="1" s="1"/>
  <c r="O22" i="1"/>
  <c r="N22" i="1"/>
  <c r="M22" i="1"/>
  <c r="L22" i="1"/>
  <c r="K22" i="1"/>
  <c r="R21" i="1"/>
  <c r="Q21" i="1"/>
  <c r="P21" i="1"/>
  <c r="N21" i="1"/>
  <c r="M21" i="1"/>
  <c r="L21" i="1"/>
  <c r="K21" i="1"/>
  <c r="R20" i="1"/>
  <c r="Q20" i="1"/>
  <c r="P20" i="1"/>
  <c r="N20" i="1"/>
  <c r="M20" i="1"/>
  <c r="L20" i="1"/>
  <c r="K20" i="1"/>
  <c r="R19" i="1"/>
  <c r="Q19" i="1"/>
  <c r="P19" i="1"/>
  <c r="N19" i="1"/>
  <c r="M19" i="1"/>
  <c r="L19" i="1"/>
  <c r="S19" i="1" s="1"/>
  <c r="K19" i="1"/>
  <c r="R18" i="1"/>
  <c r="Q18" i="1"/>
  <c r="P18" i="1"/>
  <c r="O18" i="1"/>
  <c r="M18" i="1"/>
  <c r="L18" i="1"/>
  <c r="K18" i="1"/>
  <c r="R17" i="1"/>
  <c r="Q17" i="1"/>
  <c r="P17" i="1"/>
  <c r="O17" i="1"/>
  <c r="M17" i="1"/>
  <c r="L17" i="1"/>
  <c r="K17" i="1"/>
  <c r="R16" i="1"/>
  <c r="Q16" i="1"/>
  <c r="P16" i="1"/>
  <c r="O16" i="1"/>
  <c r="M16" i="1"/>
  <c r="L16" i="1"/>
  <c r="S16" i="1" s="1"/>
  <c r="K16" i="1"/>
  <c r="R15" i="1"/>
  <c r="Q15" i="1"/>
  <c r="P15" i="1"/>
  <c r="O15" i="1"/>
  <c r="N15" i="1"/>
  <c r="L15" i="1"/>
  <c r="K15" i="1"/>
  <c r="R14" i="1"/>
  <c r="Q14" i="1"/>
  <c r="P14" i="1"/>
  <c r="O14" i="1"/>
  <c r="N14" i="1"/>
  <c r="L14" i="1"/>
  <c r="K14" i="1"/>
  <c r="R13" i="1"/>
  <c r="Q13" i="1"/>
  <c r="P13" i="1"/>
  <c r="O13" i="1"/>
  <c r="N13" i="1"/>
  <c r="L13" i="1"/>
  <c r="K13" i="1"/>
  <c r="S13" i="1" s="1"/>
  <c r="R12" i="1"/>
  <c r="Q12" i="1"/>
  <c r="P12" i="1"/>
  <c r="O12" i="1"/>
  <c r="N12" i="1"/>
  <c r="M12" i="1"/>
  <c r="K12" i="1"/>
  <c r="R11" i="1"/>
  <c r="Q11" i="1"/>
  <c r="P11" i="1"/>
  <c r="O11" i="1"/>
  <c r="N11" i="1"/>
  <c r="M11" i="1"/>
  <c r="K11" i="1"/>
  <c r="R10" i="1"/>
  <c r="Q10" i="1"/>
  <c r="S10" i="1" s="1"/>
  <c r="P10" i="1"/>
  <c r="O10" i="1"/>
  <c r="N10" i="1"/>
  <c r="M10" i="1"/>
  <c r="K10" i="1"/>
  <c r="R9" i="1"/>
  <c r="Q9" i="1"/>
  <c r="P9" i="1"/>
  <c r="O9" i="1"/>
  <c r="N9" i="1"/>
  <c r="M9" i="1"/>
  <c r="L9" i="1"/>
  <c r="R8" i="1"/>
  <c r="Q8" i="1"/>
  <c r="P8" i="1"/>
  <c r="O8" i="1"/>
  <c r="N8" i="1"/>
  <c r="M8" i="1"/>
  <c r="L8" i="1"/>
  <c r="R7" i="1"/>
  <c r="Q7" i="1"/>
  <c r="P7" i="1"/>
  <c r="O7" i="1"/>
  <c r="N7" i="1"/>
  <c r="M7" i="1"/>
  <c r="S7" i="1" s="1"/>
  <c r="L7" i="1"/>
  <c r="C5" i="1"/>
</calcChain>
</file>

<file path=xl/sharedStrings.xml><?xml version="1.0" encoding="utf-8"?>
<sst xmlns="http://schemas.openxmlformats.org/spreadsheetml/2006/main" count="5793" uniqueCount="674">
  <si>
    <t>Турнир Открытое первенство города Астана (лиги)</t>
  </si>
  <si>
    <t xml:space="preserve">Дата: </t>
  </si>
  <si>
    <t xml:space="preserve">матчи до </t>
  </si>
  <si>
    <t>побед</t>
  </si>
  <si>
    <t>№</t>
  </si>
  <si>
    <t xml:space="preserve">Участники турнира </t>
  </si>
  <si>
    <t>Рейтинг</t>
  </si>
  <si>
    <t>Разряд</t>
  </si>
  <si>
    <t>R</t>
  </si>
  <si>
    <t>Фамилия Имя</t>
  </si>
  <si>
    <t>1</t>
  </si>
  <si>
    <t>2</t>
  </si>
  <si>
    <t>3</t>
  </si>
  <si>
    <t>4</t>
  </si>
  <si>
    <t>5</t>
  </si>
  <si>
    <t>6</t>
  </si>
  <si>
    <t>7</t>
  </si>
  <si>
    <t>8</t>
  </si>
  <si>
    <t>Очки</t>
  </si>
  <si>
    <t>Соотн.</t>
  </si>
  <si>
    <t>Место</t>
  </si>
  <si>
    <t>Гилязов Роман</t>
  </si>
  <si>
    <t>МС</t>
  </si>
  <si>
    <t>Гилязов Роман+</t>
  </si>
  <si>
    <t>Сереке Султан</t>
  </si>
  <si>
    <t>Кауымбаев Адилет</t>
  </si>
  <si>
    <t>Биятов Ахметбек</t>
  </si>
  <si>
    <t>КМС</t>
  </si>
  <si>
    <t>Герасименко Геннадий</t>
  </si>
  <si>
    <t>Суртубаев Марат</t>
  </si>
  <si>
    <t>Алимбаев Максат</t>
  </si>
  <si>
    <t>Кауымбаев Адилет+</t>
  </si>
  <si>
    <t>Токтамыс Нурбол</t>
  </si>
  <si>
    <t>Биятов Ахметбек+</t>
  </si>
  <si>
    <t>Герасименко Геннадий+</t>
  </si>
  <si>
    <t>3:0</t>
  </si>
  <si>
    <t>Суртубаев Марат+</t>
  </si>
  <si>
    <t>3:1</t>
  </si>
  <si>
    <t>3:2</t>
  </si>
  <si>
    <t>0:3</t>
  </si>
  <si>
    <t>Алимбаев Максат+</t>
  </si>
  <si>
    <t>1:3</t>
  </si>
  <si>
    <t>2:3</t>
  </si>
  <si>
    <t>W:L</t>
  </si>
  <si>
    <t>Токтамыс Нурбол+</t>
  </si>
  <si>
    <t>L:W</t>
  </si>
  <si>
    <t>2:0</t>
  </si>
  <si>
    <t>2:1</t>
  </si>
  <si>
    <t>1:2</t>
  </si>
  <si>
    <t>ю</t>
  </si>
  <si>
    <t>счет по сетам</t>
  </si>
  <si>
    <t>мячи</t>
  </si>
  <si>
    <t>0:2</t>
  </si>
  <si>
    <t xml:space="preserve">1 круг </t>
  </si>
  <si>
    <t>4:0</t>
  </si>
  <si>
    <t>4:1</t>
  </si>
  <si>
    <t xml:space="preserve"> </t>
  </si>
  <si>
    <t>4:2</t>
  </si>
  <si>
    <t>4:3</t>
  </si>
  <si>
    <t xml:space="preserve">2 круг </t>
  </si>
  <si>
    <t>0:4</t>
  </si>
  <si>
    <t>1:4</t>
  </si>
  <si>
    <t>2:4</t>
  </si>
  <si>
    <t>3:4</t>
  </si>
  <si>
    <t xml:space="preserve">3 круг </t>
  </si>
  <si>
    <t xml:space="preserve">4 круг </t>
  </si>
  <si>
    <t xml:space="preserve">5 круг </t>
  </si>
  <si>
    <t xml:space="preserve">6 круг </t>
  </si>
  <si>
    <t xml:space="preserve">7 круг </t>
  </si>
  <si>
    <t>Забанов Филипп</t>
  </si>
  <si>
    <t>Забанов Филипп+</t>
  </si>
  <si>
    <t>Болдырев Андрей</t>
  </si>
  <si>
    <t>Бекназаров Ермек</t>
  </si>
  <si>
    <t>Тажиев Нурсултан</t>
  </si>
  <si>
    <t>Болдырев Андрей+</t>
  </si>
  <si>
    <t>Нурмухамет Данияр</t>
  </si>
  <si>
    <t>Садыков Алмаз</t>
  </si>
  <si>
    <t>Куанышбеков Алмат</t>
  </si>
  <si>
    <t>Бекназаров Ермек+</t>
  </si>
  <si>
    <t>Пак Данил</t>
  </si>
  <si>
    <t>Тажиев Нурсултан+</t>
  </si>
  <si>
    <t>Нурмухамет Данияр+</t>
  </si>
  <si>
    <t>Садыков Алмаз+</t>
  </si>
  <si>
    <t>Куанышбеков Алмат+</t>
  </si>
  <si>
    <t>Пак Данил+</t>
  </si>
  <si>
    <t>Ибраев Ерлан</t>
  </si>
  <si>
    <t>Ибраев Ерлан+</t>
  </si>
  <si>
    <t>Утельбеков Ермек</t>
  </si>
  <si>
    <t>Дуйсенбай Есенали</t>
  </si>
  <si>
    <t>Овчинников Евгений</t>
  </si>
  <si>
    <t>Утельбеков Ермек+</t>
  </si>
  <si>
    <t>Боченин Игорь</t>
  </si>
  <si>
    <t>Швайдюк Андрей</t>
  </si>
  <si>
    <t>Шакар Файзолла</t>
  </si>
  <si>
    <t>Дуйсенбай Есенали+</t>
  </si>
  <si>
    <t>Джаманбаев Жасулан</t>
  </si>
  <si>
    <t>Овчинников Евгений+</t>
  </si>
  <si>
    <t>Боченин Игорь+</t>
  </si>
  <si>
    <t>Швайдюк Андрей+</t>
  </si>
  <si>
    <t>Шакар Файзолла+</t>
  </si>
  <si>
    <t>Джаманбаев Жасулан+</t>
  </si>
  <si>
    <t>7 круг</t>
  </si>
  <si>
    <t>Шакар Ерасыл</t>
  </si>
  <si>
    <t>Шакар Ерасыл+</t>
  </si>
  <si>
    <t>Ердяков Роман</t>
  </si>
  <si>
    <t>Капышев Нуржан</t>
  </si>
  <si>
    <t>Мукушев Нурлан</t>
  </si>
  <si>
    <t>Ердяков Роман+</t>
  </si>
  <si>
    <t>Бермагамбетов Ильяс</t>
  </si>
  <si>
    <t>Бекбулатов Ернур</t>
  </si>
  <si>
    <t>Саламатов Кобеген</t>
  </si>
  <si>
    <t>Литвиненко Максим</t>
  </si>
  <si>
    <t>Мукушев Нурлан+</t>
  </si>
  <si>
    <t>Бермагамбетов Ильяс+</t>
  </si>
  <si>
    <t>Бекбулатов Ернур+</t>
  </si>
  <si>
    <t>Саламатов Кобеген+</t>
  </si>
  <si>
    <t>Омурбаев Нурбек</t>
  </si>
  <si>
    <t>Омурбаев Нурбек+</t>
  </si>
  <si>
    <t>Ахметов Данияр</t>
  </si>
  <si>
    <t>Кужунтаев Кайрат</t>
  </si>
  <si>
    <t>Ярмухамедов Елдос</t>
  </si>
  <si>
    <t>Ахметов Данияр+</t>
  </si>
  <si>
    <t>Демьянов Павел</t>
  </si>
  <si>
    <t>Байкуатов Чингиз</t>
  </si>
  <si>
    <t>Раков Денис</t>
  </si>
  <si>
    <t>Кужунтаев Кайрат+</t>
  </si>
  <si>
    <t>Тищенко Сергей</t>
  </si>
  <si>
    <t>Ярмухамедов Елдос+</t>
  </si>
  <si>
    <t>Демьянов Павел+</t>
  </si>
  <si>
    <t>Байкуатов Чингиз+</t>
  </si>
  <si>
    <t>Раков Денис+</t>
  </si>
  <si>
    <t>Тищенко Сергей+</t>
  </si>
  <si>
    <t>Сидельников Евгений</t>
  </si>
  <si>
    <t>1 р</t>
  </si>
  <si>
    <t>Сидельников Евгений+</t>
  </si>
  <si>
    <t>Кадыралы Жандос</t>
  </si>
  <si>
    <t>Кенесбек Нурсултан</t>
  </si>
  <si>
    <t>Саргалиев Марат</t>
  </si>
  <si>
    <t>Кадыралы Жандос+</t>
  </si>
  <si>
    <t>Шугаев Вадим</t>
  </si>
  <si>
    <t>Чернозубов Николай</t>
  </si>
  <si>
    <t>Ануарбеков Фаизкарим</t>
  </si>
  <si>
    <t>Кенесбек Нурсултан+</t>
  </si>
  <si>
    <t>Терехин Александр</t>
  </si>
  <si>
    <t>Саргалиев Марат+</t>
  </si>
  <si>
    <t>Шугаев Вадим+</t>
  </si>
  <si>
    <t>Чернозубов Николай+</t>
  </si>
  <si>
    <t>3 р</t>
  </si>
  <si>
    <t>Ануарбеков Фаизкарим+</t>
  </si>
  <si>
    <t>Терехин Александр+</t>
  </si>
  <si>
    <t>Дата:</t>
  </si>
  <si>
    <t>9</t>
  </si>
  <si>
    <t>Усин Фархат</t>
  </si>
  <si>
    <t>Усин Фархат+</t>
  </si>
  <si>
    <t>Доминов Амир</t>
  </si>
  <si>
    <t>Ахметов Саят</t>
  </si>
  <si>
    <t>Абжанова Алия</t>
  </si>
  <si>
    <t>Доминов Амир+</t>
  </si>
  <si>
    <t>Томашев Манат</t>
  </si>
  <si>
    <t>Садвакасов Нурбек</t>
  </si>
  <si>
    <t>Ернурулы Алмас</t>
  </si>
  <si>
    <t>Ахметов Саят+</t>
  </si>
  <si>
    <t>Утеулов Алиби</t>
  </si>
  <si>
    <t>Утешев Ахметгали</t>
  </si>
  <si>
    <t>Абжанова Алия+</t>
  </si>
  <si>
    <t>Томашев Манат+</t>
  </si>
  <si>
    <t>Ернурулы Алмас+</t>
  </si>
  <si>
    <t>Утешев Ахметгали+</t>
  </si>
  <si>
    <t xml:space="preserve">8 круг </t>
  </si>
  <si>
    <t xml:space="preserve">9 круг </t>
  </si>
  <si>
    <t>Алиев Сагыныш</t>
  </si>
  <si>
    <t>Алиев Сагыныш+</t>
  </si>
  <si>
    <t>Аманжолов Куат</t>
  </si>
  <si>
    <t>Кожабай Джамбул</t>
  </si>
  <si>
    <t>Айтасов Гани</t>
  </si>
  <si>
    <t>Аманжолов Куат+</t>
  </si>
  <si>
    <t>Пак Александр</t>
  </si>
  <si>
    <t>Отепберген Санжар</t>
  </si>
  <si>
    <t>Елемесов Жан</t>
  </si>
  <si>
    <t>Ислям Алинур</t>
  </si>
  <si>
    <t>Айтасов Гани+</t>
  </si>
  <si>
    <t>Пак Александр+</t>
  </si>
  <si>
    <t>Отепберген Санжар+</t>
  </si>
  <si>
    <t>Елемесов Жан+</t>
  </si>
  <si>
    <t>Фуяров Равиль</t>
  </si>
  <si>
    <t>Фуяров Равиль+</t>
  </si>
  <si>
    <t>Такабаев Мади</t>
  </si>
  <si>
    <t>Мертен Кенжехан</t>
  </si>
  <si>
    <t>Кужунтаев Мансур</t>
  </si>
  <si>
    <t>Такабаев Мади+</t>
  </si>
  <si>
    <t>Саметов Нагметжан</t>
  </si>
  <si>
    <t>Қуандықов Тажмұханбет</t>
  </si>
  <si>
    <t>Фу Дмитрий</t>
  </si>
  <si>
    <t>Мертен Кенжехан+</t>
  </si>
  <si>
    <t>Жуманов Мурат</t>
  </si>
  <si>
    <t>Кужунтаев Мансур+</t>
  </si>
  <si>
    <t>Саметов Нагметжан+</t>
  </si>
  <si>
    <t>Фу Дмитрий+</t>
  </si>
  <si>
    <t>Жуманов Мурат+</t>
  </si>
  <si>
    <t>Рамазанов Жанатай</t>
  </si>
  <si>
    <t>Рамазанов Жанатай+</t>
  </si>
  <si>
    <t>Мустафин Асхат</t>
  </si>
  <si>
    <t>Сенич Константин</t>
  </si>
  <si>
    <t>Тажмиев Асхат</t>
  </si>
  <si>
    <t>Мустафин Асхат+</t>
  </si>
  <si>
    <t>Мирзакулов Ильяс</t>
  </si>
  <si>
    <t>Абельдинов Адиль</t>
  </si>
  <si>
    <t>Жакыпбек Райымбек</t>
  </si>
  <si>
    <t>Сенич Константин+</t>
  </si>
  <si>
    <t>Кабденов Ерлан</t>
  </si>
  <si>
    <t>Тажмиев Асхат+</t>
  </si>
  <si>
    <t>Мирзакулов Ильяс+</t>
  </si>
  <si>
    <t>Абельдинов Адиль+</t>
  </si>
  <si>
    <t>Жакыпбек Райымбек+</t>
  </si>
  <si>
    <t>Кабденов Ерлан+</t>
  </si>
  <si>
    <t>Сәлім Сәкен</t>
  </si>
  <si>
    <t>Хабуев Максим</t>
  </si>
  <si>
    <t>Капанова Гульсара</t>
  </si>
  <si>
    <t>Жаканов Ержан</t>
  </si>
  <si>
    <t>Хабуев Максим+</t>
  </si>
  <si>
    <t>Габдулла Арыстан</t>
  </si>
  <si>
    <t>Тажиков Асхат</t>
  </si>
  <si>
    <t>Сванкулов Темирлан</t>
  </si>
  <si>
    <t>Капанова Гульсара+</t>
  </si>
  <si>
    <t>Алимов Бахыт</t>
  </si>
  <si>
    <t>Жаканов Ержан+</t>
  </si>
  <si>
    <t>Габдулла Арыстан+</t>
  </si>
  <si>
    <t>Тажиков Асхат+</t>
  </si>
  <si>
    <t>Сванкулов Темирлан+</t>
  </si>
  <si>
    <t>Алимов Бахыт+</t>
  </si>
  <si>
    <t>Турнир</t>
  </si>
  <si>
    <t>Ахмет Бауржан</t>
  </si>
  <si>
    <t>Ахмет Бауржан+</t>
  </si>
  <si>
    <t>Токтамысов Берик</t>
  </si>
  <si>
    <t>Ахатов Даулет</t>
  </si>
  <si>
    <t>Алгазимов Азамат</t>
  </si>
  <si>
    <t>Уисимбаев Аскарбек</t>
  </si>
  <si>
    <t>Даулетов Болат</t>
  </si>
  <si>
    <t>Басенов Канат</t>
  </si>
  <si>
    <t>Тургумбаев Калибек</t>
  </si>
  <si>
    <t>Алиханов Галымжан</t>
  </si>
  <si>
    <t>Алгазимов Азамат+</t>
  </si>
  <si>
    <t>Уисимбаев Аскарбек+</t>
  </si>
  <si>
    <t>Даулетов Болат+</t>
  </si>
  <si>
    <t>Тургумбаев Калибек+</t>
  </si>
  <si>
    <t>Алиханов Галымжан+</t>
  </si>
  <si>
    <t>Курманов Досан</t>
  </si>
  <si>
    <t>Курманов Досан+</t>
  </si>
  <si>
    <t>Сайран Ерлан</t>
  </si>
  <si>
    <t>Шакабаев Мейрам</t>
  </si>
  <si>
    <t>Жанат Алтай</t>
  </si>
  <si>
    <t>Оразбаев Талгат</t>
  </si>
  <si>
    <t>Даниярулы Диас</t>
  </si>
  <si>
    <t>Толегенов Алмас</t>
  </si>
  <si>
    <t>Сапабек Арайлым</t>
  </si>
  <si>
    <t>Оразбаев Талгат+</t>
  </si>
  <si>
    <t>Даниярулы Диас+</t>
  </si>
  <si>
    <t>Каирбеков Султан</t>
  </si>
  <si>
    <t>Каирбеков Султан+</t>
  </si>
  <si>
    <t>Абдрахманов Куаныш</t>
  </si>
  <si>
    <t>Жукушев Жанбулат</t>
  </si>
  <si>
    <t>Сапабеков Аскарбек</t>
  </si>
  <si>
    <t>Абдрахманов Куаныш+</t>
  </si>
  <si>
    <t>Мұқан Мерей</t>
  </si>
  <si>
    <t>Қанат Өрен</t>
  </si>
  <si>
    <t>Шагиров Акежан</t>
  </si>
  <si>
    <t>Дьяченко Сергей</t>
  </si>
  <si>
    <t>Абишев Төлеу</t>
  </si>
  <si>
    <t>Сапабеков Аскарбек+</t>
  </si>
  <si>
    <t>Мұқан Мерей+</t>
  </si>
  <si>
    <t>Қанат Өрен+</t>
  </si>
  <si>
    <t>Дьяченко Сергей+</t>
  </si>
  <si>
    <t>Марс Айбол</t>
  </si>
  <si>
    <t>Марс Айбол+</t>
  </si>
  <si>
    <t>Агитаев Ильяс</t>
  </si>
  <si>
    <t>Забанов Никита</t>
  </si>
  <si>
    <t>Ибраймов Мухтар</t>
  </si>
  <si>
    <t>Хамзин Рустем</t>
  </si>
  <si>
    <t>Жакенов Диас</t>
  </si>
  <si>
    <t>Ким Матвей</t>
  </si>
  <si>
    <t>Забанов Никита+</t>
  </si>
  <si>
    <t>Жукин Асхат</t>
  </si>
  <si>
    <t>Мухаметжанов Айдын</t>
  </si>
  <si>
    <t>Ибраймов Мухтар+</t>
  </si>
  <si>
    <t>Хамзин Рустем+</t>
  </si>
  <si>
    <t>Жакенов Диас+</t>
  </si>
  <si>
    <t>Ким Матвей+</t>
  </si>
  <si>
    <t>Мухаметжанов Айдын+</t>
  </si>
  <si>
    <t>Балтабек Арыстан</t>
  </si>
  <si>
    <t>Шаймагамбетов Еркин</t>
  </si>
  <si>
    <t>Кожахмет Мейрам</t>
  </si>
  <si>
    <t>Бейскенов Хайрат</t>
  </si>
  <si>
    <t>Шаймагамбетов Еркин+</t>
  </si>
  <si>
    <t>Тиынтай Тойшыбай</t>
  </si>
  <si>
    <t>Исханов Тилек</t>
  </si>
  <si>
    <t>Калымтай Галым</t>
  </si>
  <si>
    <t>Кожахмет Мейрам+</t>
  </si>
  <si>
    <t>Ахметкали Адлет</t>
  </si>
  <si>
    <t>Бейскенов Хайрат+</t>
  </si>
  <si>
    <t>Тиынтай Тойшыбай+</t>
  </si>
  <si>
    <t>Исханов Тилек+</t>
  </si>
  <si>
    <t>Калымтай Галым+</t>
  </si>
  <si>
    <t>Ахметкали Адлет+</t>
  </si>
  <si>
    <t>Гапбасов Алмат</t>
  </si>
  <si>
    <t>Гапбасов Алмат+</t>
  </si>
  <si>
    <t>Елмурзаев Бакдаулет</t>
  </si>
  <si>
    <t>Сайран Ахметкали</t>
  </si>
  <si>
    <t>Конкаев Айдос</t>
  </si>
  <si>
    <t>Кузнецов Сергей</t>
  </si>
  <si>
    <t>Амирхамзин Ербол</t>
  </si>
  <si>
    <t>Тажкеев Жасын</t>
  </si>
  <si>
    <t>Сайран Ахметкали+</t>
  </si>
  <si>
    <t>Болатова Әсел</t>
  </si>
  <si>
    <t>Байзак Улан</t>
  </si>
  <si>
    <t>Конкаев Айдос+</t>
  </si>
  <si>
    <t>Кузнецов Сергей+</t>
  </si>
  <si>
    <t>Амирхамзин Ербол+</t>
  </si>
  <si>
    <t>Тажкеев Жасын+</t>
  </si>
  <si>
    <t>Болатова Әсел+</t>
  </si>
  <si>
    <t>Кожахмет Амангелды</t>
  </si>
  <si>
    <t>Едигеев Газиз</t>
  </si>
  <si>
    <t>Ишмухамедов Жангир</t>
  </si>
  <si>
    <t>Иванов Владимир</t>
  </si>
  <si>
    <t>Едигеев Газиз+</t>
  </si>
  <si>
    <t>Балтин Сунгат</t>
  </si>
  <si>
    <t>Жылкыбай Санжар</t>
  </si>
  <si>
    <t>Степанова Александра</t>
  </si>
  <si>
    <t>Абилов Али</t>
  </si>
  <si>
    <t>Жумахан Асхат</t>
  </si>
  <si>
    <t>Иванов Владимир+</t>
  </si>
  <si>
    <t>Балтин Сунгат+</t>
  </si>
  <si>
    <t>Степанова Александра+</t>
  </si>
  <si>
    <t>Абилов Али+</t>
  </si>
  <si>
    <t>Жумахан Асхат+</t>
  </si>
  <si>
    <t>Кожахметов Азамат</t>
  </si>
  <si>
    <t>Кожахметов Азамат+</t>
  </si>
  <si>
    <t>Акилтаев Куралтай</t>
  </si>
  <si>
    <t>Иманиязов Ерлан</t>
  </si>
  <si>
    <t>Мерешев Ернур</t>
  </si>
  <si>
    <t>Акилтаев Куралтай+</t>
  </si>
  <si>
    <t>Есім Асылбек</t>
  </si>
  <si>
    <t>Турсынбай Нуртлек</t>
  </si>
  <si>
    <t>Матмуратов Даулет</t>
  </si>
  <si>
    <t>Иманиязов Ерлан+</t>
  </si>
  <si>
    <t>Вихренко Максим</t>
  </si>
  <si>
    <t>Михеев Макар</t>
  </si>
  <si>
    <t>Мерешев Ернур+</t>
  </si>
  <si>
    <t>Есім Асылбек+</t>
  </si>
  <si>
    <t>Турсынбай Нуртлек+</t>
  </si>
  <si>
    <t>Матмуратов Даулет+</t>
  </si>
  <si>
    <t>Вихренко Максим+</t>
  </si>
  <si>
    <t>Михеев Макар+</t>
  </si>
  <si>
    <t>Капаров Нурали</t>
  </si>
  <si>
    <t>Бескоровайный Сергей</t>
  </si>
  <si>
    <t>Чернозубов Сергей</t>
  </si>
  <si>
    <t>Таласбаев Наби</t>
  </si>
  <si>
    <t>Бескоровайный Сергей+</t>
  </si>
  <si>
    <t>Муканов Данияр</t>
  </si>
  <si>
    <t>Толеуханов Атлант</t>
  </si>
  <si>
    <t>Мейрам Мунира</t>
  </si>
  <si>
    <t>Макишев Мырзабек</t>
  </si>
  <si>
    <t>Кеменгер Жансая</t>
  </si>
  <si>
    <t>Таласбаев Наби+</t>
  </si>
  <si>
    <t>Толеуханов Атлант+</t>
  </si>
  <si>
    <t>Мейрам Мунира+</t>
  </si>
  <si>
    <t>Макишев Мырзабек+</t>
  </si>
  <si>
    <t>Кеменгер Жансая+</t>
  </si>
  <si>
    <t>Ерубаев Дамир</t>
  </si>
  <si>
    <t>Ерубаев Дамир+</t>
  </si>
  <si>
    <t>Кабдулла Нурахмет</t>
  </si>
  <si>
    <t>Есентаев Тастанбек</t>
  </si>
  <si>
    <t>Канкетаев Манарбек</t>
  </si>
  <si>
    <t>Кабдулла Нурахмет+</t>
  </si>
  <si>
    <t>Темиргалиев Жомарт</t>
  </si>
  <si>
    <t>Бабич Денис</t>
  </si>
  <si>
    <t>Рахимжанов Расул</t>
  </si>
  <si>
    <t>Сердюк Яна</t>
  </si>
  <si>
    <t>Ербулеков Сагиндык</t>
  </si>
  <si>
    <t>Канкетаев Манарбек+</t>
  </si>
  <si>
    <t>Темиргалиев Жомарт+</t>
  </si>
  <si>
    <t>Бабич Денис+</t>
  </si>
  <si>
    <t>Рахимжанов Расул+</t>
  </si>
  <si>
    <t>Сердюк Яна+</t>
  </si>
  <si>
    <t>Ербулеков Сагиндык+</t>
  </si>
  <si>
    <t>Адилбеков Адлет</t>
  </si>
  <si>
    <t>Кожахметова Айгуль</t>
  </si>
  <si>
    <t>Варченко Валерий</t>
  </si>
  <si>
    <t>Ахметжанова Гульмира</t>
  </si>
  <si>
    <t>Муканов Бауыржан</t>
  </si>
  <si>
    <t>Бейсенбаев Елнур</t>
  </si>
  <si>
    <t>Өтепбергенов Нұржан</t>
  </si>
  <si>
    <t>Ким Роберт</t>
  </si>
  <si>
    <t>Каулько Антон</t>
  </si>
  <si>
    <t>Ахметжанова Гульмира+</t>
  </si>
  <si>
    <t>Муканов Бауыржан+</t>
  </si>
  <si>
    <t>Бейсенбаев Елнур+</t>
  </si>
  <si>
    <t>Өтепбергенов Нұржан+</t>
  </si>
  <si>
    <t>Ким Роберт+</t>
  </si>
  <si>
    <t>Каулько Антон+</t>
  </si>
  <si>
    <t>Еремин Иван</t>
  </si>
  <si>
    <t>Айдарханова Сауле</t>
  </si>
  <si>
    <t>Рыспеков Арман</t>
  </si>
  <si>
    <t>Коржумбаев Мурат</t>
  </si>
  <si>
    <t>Скитейкин Вячеслав</t>
  </si>
  <si>
    <t>Тасмухаметов Дамир</t>
  </si>
  <si>
    <t>Баилов Алтай</t>
  </si>
  <si>
    <t>Рыспеков Арман+</t>
  </si>
  <si>
    <t>Абылкан Акылжан</t>
  </si>
  <si>
    <t>Султан Мунира</t>
  </si>
  <si>
    <t>Коржумбаев Мурат+</t>
  </si>
  <si>
    <t>Скитейкин Вячеслав+</t>
  </si>
  <si>
    <t>Тасмухаметов Дамир+</t>
  </si>
  <si>
    <t>Баилов Алтай+</t>
  </si>
  <si>
    <t>Абылкан Акылжан+</t>
  </si>
  <si>
    <t>Султан Мунира+</t>
  </si>
  <si>
    <t>Байгалиев Кайрболат</t>
  </si>
  <si>
    <t>Байгалиев Кайрболат+</t>
  </si>
  <si>
    <t>Несипбеков Максат</t>
  </si>
  <si>
    <t>Сейдалина Жанна</t>
  </si>
  <si>
    <t>Данилов Александр</t>
  </si>
  <si>
    <t>Несипбеков Максат+</t>
  </si>
  <si>
    <t xml:space="preserve">Таш Балзия </t>
  </si>
  <si>
    <t>Бузумов Кайрат</t>
  </si>
  <si>
    <t>Салимгереев Куаныш</t>
  </si>
  <si>
    <t>Омиржанов Лебай</t>
  </si>
  <si>
    <t>Донгминг Вэй</t>
  </si>
  <si>
    <t>Данилов Александр+</t>
  </si>
  <si>
    <t>Бузумов Кайрат+</t>
  </si>
  <si>
    <t>Салимгереев Куаныш+</t>
  </si>
  <si>
    <t>Омиржанов Лебай+</t>
  </si>
  <si>
    <t>Донгминг Вэй+</t>
  </si>
  <si>
    <t>Минин Валерий</t>
  </si>
  <si>
    <t>Пак Виталий</t>
  </si>
  <si>
    <t>Шерубаев Санжар</t>
  </si>
  <si>
    <t>Абишев Дюсембай</t>
  </si>
  <si>
    <t>Мейрамбай Мади</t>
  </si>
  <si>
    <t>Габдыхамит Жұлдыз</t>
  </si>
  <si>
    <t>Килибаев Максут</t>
  </si>
  <si>
    <t>Каулько Алексей</t>
  </si>
  <si>
    <t>Мухамеджанулы Мадияр</t>
  </si>
  <si>
    <t>Абишев Дюсембай+</t>
  </si>
  <si>
    <t>Мейрамбай Мади+</t>
  </si>
  <si>
    <t>Габдыхамит Жұлдыз+</t>
  </si>
  <si>
    <t>Килибаев Максут+</t>
  </si>
  <si>
    <t>Каулько Алексей+</t>
  </si>
  <si>
    <t>Мухамеджанулы Мадияр+</t>
  </si>
  <si>
    <t>Семенова Яна</t>
  </si>
  <si>
    <t>Васильев Имран</t>
  </si>
  <si>
    <t>Суворин Александр</t>
  </si>
  <si>
    <t>Елмурзаев Ернар</t>
  </si>
  <si>
    <t>Васильев Имран+</t>
  </si>
  <si>
    <t>Калиев Руслан</t>
  </si>
  <si>
    <t>Ишмухамедов Жанибек</t>
  </si>
  <si>
    <t>Тұрарбек Алдияр</t>
  </si>
  <si>
    <t>Мусин Темирлан</t>
  </si>
  <si>
    <t>Ахмедова Дана</t>
  </si>
  <si>
    <t>Калиев Руслан+</t>
  </si>
  <si>
    <t>Мусин Темирлан+</t>
  </si>
  <si>
    <t>Ахмедова Дана+</t>
  </si>
  <si>
    <t>Токмырзаев Кемел</t>
  </si>
  <si>
    <t>Токмырзаев Кемел+</t>
  </si>
  <si>
    <t>Абрамова Милана</t>
  </si>
  <si>
    <t>Изенов Нуркен</t>
  </si>
  <si>
    <t>Аскаров Талгат</t>
  </si>
  <si>
    <t>Абрамова Милана+</t>
  </si>
  <si>
    <t>Кабылбаев Касым</t>
  </si>
  <si>
    <t>Смагулов Ермек</t>
  </si>
  <si>
    <t>Омралинов Артур</t>
  </si>
  <si>
    <t>Изенов Нуркен+</t>
  </si>
  <si>
    <t>Кезина София</t>
  </si>
  <si>
    <t>Ердаулетов Данияр</t>
  </si>
  <si>
    <t>Аскаров Талгат+</t>
  </si>
  <si>
    <t>Кабылбаев Касым+</t>
  </si>
  <si>
    <t>Омралинов Артур+</t>
  </si>
  <si>
    <t>Ердаулетов Данияр+</t>
  </si>
  <si>
    <t>Гречнева Валерия</t>
  </si>
  <si>
    <t>Михеева Яна</t>
  </si>
  <si>
    <t>Жанабай Диас</t>
  </si>
  <si>
    <t>Шипицына Дарья</t>
  </si>
  <si>
    <t>Сулейменов Асхат</t>
  </si>
  <si>
    <t>Ибышев Даулет</t>
  </si>
  <si>
    <t>Каржаубай Нурхан</t>
  </si>
  <si>
    <t>Жанпеисова Медина</t>
  </si>
  <si>
    <t>Турашев Дархан</t>
  </si>
  <si>
    <t>Шипицына Дарья+</t>
  </si>
  <si>
    <t>Сулейменов Асхат+</t>
  </si>
  <si>
    <t>Ибышев Даулет+</t>
  </si>
  <si>
    <t>Каржаубай Нурхан+</t>
  </si>
  <si>
    <t>Турашев Дархан+</t>
  </si>
  <si>
    <t>Рахматулла Маржан</t>
  </si>
  <si>
    <t>Рахматулла Маржан+</t>
  </si>
  <si>
    <t>Алтынбеков Ердос</t>
  </si>
  <si>
    <t>Покатилов Владислав</t>
  </si>
  <si>
    <t>Карабельникова Анна</t>
  </si>
  <si>
    <t>Алтынбеков Ердос+</t>
  </si>
  <si>
    <t>Болтайханов Ергалым</t>
  </si>
  <si>
    <t>Камалов Абдувахит</t>
  </si>
  <si>
    <t>Калыбеков Жанибек</t>
  </si>
  <si>
    <t>Покатилов Владислав+</t>
  </si>
  <si>
    <t>Абдраимов Аскар</t>
  </si>
  <si>
    <t>Курносов Данил</t>
  </si>
  <si>
    <t>Карабельникова Анна+</t>
  </si>
  <si>
    <t>Камалов Абдувахит+</t>
  </si>
  <si>
    <t>Калыбеков Жанибек+</t>
  </si>
  <si>
    <t>Абдраимов Аскар+</t>
  </si>
  <si>
    <t>Рысбек Шахмардан</t>
  </si>
  <si>
    <t>Рысбек Шахмардан+</t>
  </si>
  <si>
    <t>Болатханов Алихан</t>
  </si>
  <si>
    <t>Ахметов Арлан</t>
  </si>
  <si>
    <t>Белокопытова Яна</t>
  </si>
  <si>
    <t>Болатханов Алихан+</t>
  </si>
  <si>
    <t>Малибаев Алтынбек</t>
  </si>
  <si>
    <t>Салих Айын</t>
  </si>
  <si>
    <t>Мухаметжанов Руслан</t>
  </si>
  <si>
    <t>Иминова Альбина</t>
  </si>
  <si>
    <t>Акатаев Женис</t>
  </si>
  <si>
    <t>Малибаев Алтынбек+</t>
  </si>
  <si>
    <t>Мухаметжанов Руслан+</t>
  </si>
  <si>
    <t>Иминова Альбина+</t>
  </si>
  <si>
    <t>Акатаев Женис+</t>
  </si>
  <si>
    <t>Кайдасова Гульмира</t>
  </si>
  <si>
    <t>Мекебаев Даурен</t>
  </si>
  <si>
    <t>Кандыбаев Алишер</t>
  </si>
  <si>
    <t>Тегісбек Абылайхан</t>
  </si>
  <si>
    <t>Мекебаев Даурен+</t>
  </si>
  <si>
    <t>Сидоров Максим</t>
  </si>
  <si>
    <t>Абельдинов Хасен</t>
  </si>
  <si>
    <t>Ержанов Шакен</t>
  </si>
  <si>
    <t>Ибадульдин Рауан</t>
  </si>
  <si>
    <t>Нурмуханов Марат</t>
  </si>
  <si>
    <t>Тегісбек Абылайхан+</t>
  </si>
  <si>
    <t>Абельдинов Хасен+</t>
  </si>
  <si>
    <t>Ибадульдин Рауан+</t>
  </si>
  <si>
    <t>Нурмуханов Марат+</t>
  </si>
  <si>
    <t>Шинжанова Камила</t>
  </si>
  <si>
    <t>Шинжанова Камила+</t>
  </si>
  <si>
    <t>Габдыхамит Амина</t>
  </si>
  <si>
    <t>Омербаева Наргиз</t>
  </si>
  <si>
    <t>Калжан Бахтияр</t>
  </si>
  <si>
    <t>Кадырова Дария</t>
  </si>
  <si>
    <t>Шомбаев Ромиль</t>
  </si>
  <si>
    <t>Балкашбаев Елбек</t>
  </si>
  <si>
    <t>Коробцова Айман</t>
  </si>
  <si>
    <t>Темиров Асылхан</t>
  </si>
  <si>
    <t>Калжан Бахтияр+</t>
  </si>
  <si>
    <t>Кадырова Дария+</t>
  </si>
  <si>
    <t>Шомбаев Ромиль+</t>
  </si>
  <si>
    <t>Коробцова Айман+</t>
  </si>
  <si>
    <t>Темиров Асылхан+</t>
  </si>
  <si>
    <t>Мустаков Батыр</t>
  </si>
  <si>
    <t>Сайран Данель</t>
  </si>
  <si>
    <t>Анатолий Нуржигит</t>
  </si>
  <si>
    <t>Корх Ольга</t>
  </si>
  <si>
    <t>Хаким Адилет</t>
  </si>
  <si>
    <t>Темиров Кайсар</t>
  </si>
  <si>
    <t>Галеев Адиль</t>
  </si>
  <si>
    <t>Курмантай Елдос</t>
  </si>
  <si>
    <t>Даутов Данияр</t>
  </si>
  <si>
    <t>Корх Ольга+</t>
  </si>
  <si>
    <t>Хаким Адилет+</t>
  </si>
  <si>
    <t>Темиров Кайсар+</t>
  </si>
  <si>
    <t>Курмантай Елдос+</t>
  </si>
  <si>
    <t>Даутов Данияр+</t>
  </si>
  <si>
    <t>Кенесбаев Асылхан</t>
  </si>
  <si>
    <t>Хусаинова Амина</t>
  </si>
  <si>
    <t>Даутов Алдияр</t>
  </si>
  <si>
    <t>Тыныбаев Сандыбек</t>
  </si>
  <si>
    <t>Хусаинова Амина+</t>
  </si>
  <si>
    <t>Сергазиев Муслим</t>
  </si>
  <si>
    <t>Канатбаев Даниал</t>
  </si>
  <si>
    <t>Шумаков Александр</t>
  </si>
  <si>
    <t>Даутов Алдияр+</t>
  </si>
  <si>
    <t>Аяпов Абзал</t>
  </si>
  <si>
    <t>Казбеков Амир</t>
  </si>
  <si>
    <t>Тыныбаев Сандыбек+</t>
  </si>
  <si>
    <t>Сергазиев Муслим+</t>
  </si>
  <si>
    <t>Шумаков Александр+</t>
  </si>
  <si>
    <t>Казбеков Амир+</t>
  </si>
  <si>
    <t>Аченов Марат</t>
  </si>
  <si>
    <t>Аченов Марат+</t>
  </si>
  <si>
    <t>Байбусинов Алишер</t>
  </si>
  <si>
    <t>Ашраф Ахмед</t>
  </si>
  <si>
    <t>Ященко Егор</t>
  </si>
  <si>
    <t>Нурлыбаева Нурбакыт</t>
  </si>
  <si>
    <t>Кезина Илиана</t>
  </si>
  <si>
    <t>Арысбекова Меруерт</t>
  </si>
  <si>
    <t>Бауыржанкызы София</t>
  </si>
  <si>
    <t>Акатаева Анель</t>
  </si>
  <si>
    <t>Кезина Илиана+</t>
  </si>
  <si>
    <t>Арысбекова Меруерт+</t>
  </si>
  <si>
    <t>Бауыржанкызы София+</t>
  </si>
  <si>
    <t>Акатаева Анель+</t>
  </si>
  <si>
    <t>Арслан София</t>
  </si>
  <si>
    <t>Арслан София+</t>
  </si>
  <si>
    <t>Молдыбаев Алекжан</t>
  </si>
  <si>
    <t>Алипбеков Алибек</t>
  </si>
  <si>
    <t>Әбілжан Алуа</t>
  </si>
  <si>
    <t>Мусилимов Али</t>
  </si>
  <si>
    <t>Әбілжан Омар</t>
  </si>
  <si>
    <t>Кудабаев Марат</t>
  </si>
  <si>
    <t>Мамырбаев Алдияр</t>
  </si>
  <si>
    <t>Степаненко София</t>
  </si>
  <si>
    <t>Мусилимов Али+</t>
  </si>
  <si>
    <t>Мамырбаев Алдияр+</t>
  </si>
  <si>
    <t>Степаненко София+</t>
  </si>
  <si>
    <t>Солопеко Антон</t>
  </si>
  <si>
    <t>Кезин Мирослав</t>
  </si>
  <si>
    <t>Битаев Давид</t>
  </si>
  <si>
    <t>Мусина Айнура</t>
  </si>
  <si>
    <t>Кезин Мирослав+</t>
  </si>
  <si>
    <t>Морозова Алиса</t>
  </si>
  <si>
    <t>Жанат Алтынай</t>
  </si>
  <si>
    <t>Кухарева Вероника</t>
  </si>
  <si>
    <t>Битаев Давид+</t>
  </si>
  <si>
    <t>Даир Ансар</t>
  </si>
  <si>
    <t>Мухамбеков Таир</t>
  </si>
  <si>
    <t>Мусина Айнура+</t>
  </si>
  <si>
    <t>Морозова Алиса+</t>
  </si>
  <si>
    <t>Жанат Алтынай+</t>
  </si>
  <si>
    <t>Кухарева Вероника+</t>
  </si>
  <si>
    <t>Даир Ансар+</t>
  </si>
  <si>
    <t>Мухамбеков Таир+</t>
  </si>
  <si>
    <t>Шалданбаева Венера</t>
  </si>
  <si>
    <t>Аралби Танаш</t>
  </si>
  <si>
    <t>Абилькаева Тана</t>
  </si>
  <si>
    <t>Айтпаева Асемгуль</t>
  </si>
  <si>
    <t>Нурахметова Райана</t>
  </si>
  <si>
    <t>Сапиев Тимур</t>
  </si>
  <si>
    <t>Амантай Айым</t>
  </si>
  <si>
    <t>Сулайманова Инжу</t>
  </si>
  <si>
    <t>Сапиев Тимур+</t>
  </si>
  <si>
    <t>Нұрхамит Аңсар</t>
  </si>
  <si>
    <t>Бақыт Азим</t>
  </si>
  <si>
    <t>Мусин Ильяс</t>
  </si>
  <si>
    <t>Қасым Нұрсұлтан</t>
  </si>
  <si>
    <t>Бауыржанұлы Ибрахим</t>
  </si>
  <si>
    <t xml:space="preserve">Руденко Роман </t>
  </si>
  <si>
    <t>Жанузакулы Асылхан</t>
  </si>
  <si>
    <t>Тойшы Мелек</t>
  </si>
  <si>
    <t>Орынгали Арлан</t>
  </si>
  <si>
    <t>Қасым Нұрсұлтан+</t>
  </si>
  <si>
    <t>Бауыржанұлы Ибрахим+</t>
  </si>
  <si>
    <t>Орынгали Арлан+</t>
  </si>
  <si>
    <t>Балгожина Надира</t>
  </si>
  <si>
    <t>Абдраш Алинур</t>
  </si>
  <si>
    <t>Дәуренбек Өміржан</t>
  </si>
  <si>
    <t>Тынышбай Қуаныш</t>
  </si>
  <si>
    <t>Бейл Нұрай</t>
  </si>
  <si>
    <t>Асатулла Арсен</t>
  </si>
  <si>
    <t>Кусайынова Бота</t>
  </si>
  <si>
    <t>Акатаев Арлан</t>
  </si>
  <si>
    <t>Алкей Айлин</t>
  </si>
  <si>
    <t>Акатаев Арлан+</t>
  </si>
  <si>
    <t>Алкей Айлин+</t>
  </si>
  <si>
    <t>Сабыркызы Акерке</t>
  </si>
  <si>
    <t>Алеманов Асанали</t>
  </si>
  <si>
    <t>Нугуманова Сафия</t>
  </si>
  <si>
    <t>Сансызбай Аяжан</t>
  </si>
  <si>
    <t>Нурахметова Саида</t>
  </si>
  <si>
    <t>Нұрлан Әлмансұр</t>
  </si>
  <si>
    <t>Ерназарова Айлин</t>
  </si>
  <si>
    <t>Бердигулова Динара</t>
  </si>
  <si>
    <t>Берікбол Жамиля</t>
  </si>
  <si>
    <t>Берікбол Жамиля+</t>
  </si>
  <si>
    <t>Даулет Диас</t>
  </si>
  <si>
    <t>Серик Ерсултан</t>
  </si>
  <si>
    <t>Суханов Матвей</t>
  </si>
  <si>
    <t>Өзбек Едіге</t>
  </si>
  <si>
    <t>Ерғали Інжу</t>
  </si>
  <si>
    <t>Макзом Алимжан</t>
  </si>
  <si>
    <t>Омирсерик Ясмина</t>
  </si>
  <si>
    <t>Суханов Матвей+</t>
  </si>
  <si>
    <t>Өзбек Едіге+</t>
  </si>
  <si>
    <t>Омирсерик Ясмина+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</si>
</sst>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Calibri"/>
      <scheme val="minor"/>
    </font>
    <font>
      <sz val="10"/>
      <color theme="1"/>
      <name val="Arimo"/>
    </font>
    <font>
      <sz val="14"/>
      <color theme="1"/>
      <name val="Arimo"/>
    </font>
    <font>
      <sz val="12"/>
      <color theme="1"/>
      <name val="Arimo"/>
    </font>
    <font>
      <sz val="10"/>
      <name val="Calibri"/>
    </font>
    <font>
      <sz val="10"/>
      <color rgb="FFDBE5F1"/>
      <name val="Arimo"/>
    </font>
    <font>
      <b/>
      <sz val="10"/>
      <color theme="1"/>
      <name val="Arimo"/>
    </font>
    <font>
      <b/>
      <sz val="10"/>
      <color rgb="FF000000"/>
      <name val="Arimo"/>
    </font>
    <font>
      <b/>
      <sz val="9"/>
      <color rgb="FF000000"/>
      <name val="Arimo"/>
    </font>
    <font>
      <sz val="11"/>
      <color theme="1"/>
      <name val="Arimo"/>
    </font>
    <font>
      <sz val="10"/>
      <color rgb="FF17365D"/>
      <name val="Arimo"/>
    </font>
    <font>
      <sz val="14"/>
      <color rgb="FF000000"/>
      <name val="Arimo"/>
    </font>
    <font>
      <b/>
      <sz val="10"/>
      <color theme="0"/>
      <name val="Arimo"/>
    </font>
    <font>
      <u/>
      <sz val="11"/>
      <color theme="1"/>
      <name val="Arimo"/>
    </font>
    <font>
      <u/>
      <sz val="11"/>
      <color theme="1"/>
      <name val="Arimo"/>
    </font>
    <font>
      <u/>
      <sz val="11"/>
      <color theme="1"/>
      <name val="Arimo"/>
    </font>
    <font>
      <sz val="14"/>
      <color rgb="FF000000"/>
      <name val="Times New Roman"/>
    </font>
    <font>
      <b/>
      <sz val="12"/>
      <color rgb="FF000000"/>
      <name val="Times New Roman"/>
    </font>
    <font>
      <b/>
      <sz val="14"/>
      <color rgb="FF000000"/>
      <name val="Times New Roman"/>
    </font>
    <font>
      <sz val="6"/>
      <color rgb="FF7F7F7F"/>
      <name val="Arimo"/>
    </font>
    <font>
      <u/>
      <sz val="11"/>
      <color theme="1"/>
      <name val="Arimo"/>
    </font>
    <font>
      <b/>
      <u/>
      <sz val="10"/>
      <color theme="1"/>
      <name val="Arimo"/>
    </font>
    <font>
      <sz val="10"/>
      <color rgb="FFFF0000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sz val="10"/>
      <color rgb="FFFFFFFF"/>
      <name val="Arimo"/>
    </font>
    <font>
      <sz val="14"/>
      <color theme="1"/>
      <name val="Noto Sans Symbols"/>
    </font>
    <font>
      <sz val="10"/>
      <color rgb="FF3F3F3F"/>
      <name val="Arimo"/>
    </font>
    <font>
      <b/>
      <sz val="11"/>
      <color theme="1"/>
      <name val="Arimo"/>
    </font>
    <font>
      <sz val="9"/>
      <color theme="1"/>
      <name val="Arimo"/>
    </font>
    <font>
      <i/>
      <sz val="10"/>
      <color rgb="FFDBE5F1"/>
      <name val="Arimo"/>
    </font>
    <font>
      <sz val="11"/>
      <color rgb="FFFF0000"/>
      <name val="Arimo"/>
    </font>
    <font>
      <b/>
      <sz val="10"/>
      <color rgb="FFFFFFFF"/>
      <name val="Arimo"/>
    </font>
    <font>
      <b/>
      <sz val="9"/>
      <color rgb="FFFFFFFF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sz val="12"/>
      <color rgb="FF000000"/>
      <name val="Times New Roman"/>
    </font>
    <font>
      <sz val="10"/>
      <color theme="0"/>
      <name val="Arimo"/>
    </font>
    <font>
      <i/>
      <sz val="10"/>
      <color theme="1"/>
      <name val="Arimo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9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1F497D"/>
      </left>
      <right/>
      <top style="medium">
        <color rgb="FF1F497D"/>
      </top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/>
      <top style="medium">
        <color rgb="FF1F497D"/>
      </top>
      <bottom style="thin">
        <color rgb="FF1F497D"/>
      </bottom>
      <diagonal/>
    </border>
    <border>
      <left/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/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/>
      <top style="thin">
        <color rgb="FF1F497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1F497D"/>
      </right>
      <top style="thin">
        <color rgb="FF1F497D"/>
      </top>
      <bottom/>
      <diagonal/>
    </border>
    <border>
      <left style="medium">
        <color rgb="FF1F497D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/>
      <right style="medium">
        <color rgb="FF1F497D"/>
      </right>
      <top/>
      <bottom/>
      <diagonal/>
    </border>
    <border>
      <left/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medium">
        <color rgb="FF1F497D"/>
      </right>
      <top/>
      <bottom/>
      <diagonal/>
    </border>
    <border>
      <left style="medium">
        <color rgb="FF1F497D"/>
      </left>
      <right/>
      <top/>
      <bottom style="thin">
        <color rgb="FF1F497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 style="thin">
        <color rgb="FF1F497D"/>
      </top>
      <bottom/>
      <diagonal/>
    </border>
    <border>
      <left style="thin">
        <color rgb="FF1F497D"/>
      </left>
      <right/>
      <top/>
      <bottom/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medium">
        <color rgb="FF1F497D"/>
      </right>
      <top/>
      <bottom/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/>
      <top/>
      <bottom style="medium">
        <color rgb="FF1F497D"/>
      </bottom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1F497D"/>
      </right>
      <top style="thin">
        <color rgb="FF1F497D"/>
      </top>
      <bottom/>
      <diagonal/>
    </border>
    <border>
      <left/>
      <right style="thin">
        <color rgb="FF1F497D"/>
      </right>
      <top/>
      <bottom/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/>
    <xf numFmtId="49" fontId="1" fillId="2" borderId="1" xfId="0" applyNumberFormat="1" applyFont="1" applyFill="1" applyBorder="1"/>
    <xf numFmtId="0" fontId="1" fillId="0" borderId="5" xfId="0" applyFont="1" applyBorder="1" applyAlignment="1">
      <alignment horizontal="center"/>
    </xf>
    <xf numFmtId="0" fontId="5" fillId="2" borderId="1" xfId="0" applyFont="1" applyFill="1" applyBorder="1"/>
    <xf numFmtId="0" fontId="1" fillId="2" borderId="6" xfId="0" applyFont="1" applyFill="1" applyBorder="1"/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3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top"/>
    </xf>
    <xf numFmtId="49" fontId="9" fillId="3" borderId="30" xfId="0" applyNumberFormat="1" applyFont="1" applyFill="1" applyBorder="1" applyAlignment="1">
      <alignment horizontal="center" vertical="top"/>
    </xf>
    <xf numFmtId="49" fontId="9" fillId="3" borderId="31" xfId="0" applyNumberFormat="1" applyFont="1" applyFill="1" applyBorder="1" applyAlignment="1">
      <alignment horizontal="center" vertical="top"/>
    </xf>
    <xf numFmtId="0" fontId="9" fillId="3" borderId="32" xfId="0" applyFont="1" applyFill="1" applyBorder="1" applyAlignment="1">
      <alignment horizontal="center" vertical="top"/>
    </xf>
    <xf numFmtId="0" fontId="19" fillId="3" borderId="40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top"/>
    </xf>
    <xf numFmtId="0" fontId="9" fillId="3" borderId="31" xfId="0" applyFont="1" applyFill="1" applyBorder="1" applyAlignment="1">
      <alignment horizontal="center" vertical="top"/>
    </xf>
    <xf numFmtId="0" fontId="19" fillId="3" borderId="48" xfId="0" applyFont="1" applyFill="1" applyBorder="1" applyAlignment="1">
      <alignment horizontal="center" vertical="center"/>
    </xf>
    <xf numFmtId="0" fontId="22" fillId="2" borderId="1" xfId="0" applyFont="1" applyFill="1" applyBorder="1"/>
    <xf numFmtId="49" fontId="9" fillId="3" borderId="47" xfId="0" applyNumberFormat="1" applyFont="1" applyFill="1" applyBorder="1" applyAlignment="1">
      <alignment horizontal="center" vertical="top"/>
    </xf>
    <xf numFmtId="49" fontId="9" fillId="3" borderId="32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/>
    <xf numFmtId="0" fontId="1" fillId="0" borderId="55" xfId="0" applyFont="1" applyBorder="1"/>
    <xf numFmtId="0" fontId="1" fillId="0" borderId="56" xfId="0" applyFont="1" applyBorder="1"/>
    <xf numFmtId="0" fontId="1" fillId="0" borderId="56" xfId="0" applyFont="1" applyBorder="1" applyAlignment="1">
      <alignment horizontal="center"/>
    </xf>
    <xf numFmtId="49" fontId="1" fillId="0" borderId="56" xfId="0" applyNumberFormat="1" applyFont="1" applyBorder="1"/>
    <xf numFmtId="49" fontId="1" fillId="0" borderId="57" xfId="0" applyNumberFormat="1" applyFont="1" applyBorder="1"/>
    <xf numFmtId="0" fontId="25" fillId="2" borderId="1" xfId="0" applyFont="1" applyFill="1" applyBorder="1"/>
    <xf numFmtId="0" fontId="26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7" fillId="0" borderId="62" xfId="0" applyFont="1" applyBorder="1" applyAlignment="1">
      <alignment horizontal="center"/>
    </xf>
    <xf numFmtId="0" fontId="9" fillId="3" borderId="63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49" fontId="28" fillId="0" borderId="62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27" fillId="0" borderId="72" xfId="0" applyFont="1" applyBorder="1" applyAlignment="1">
      <alignment horizontal="center"/>
    </xf>
    <xf numFmtId="0" fontId="9" fillId="3" borderId="73" xfId="0" applyFont="1" applyFill="1" applyBorder="1" applyAlignment="1">
      <alignment horizontal="center" vertical="center"/>
    </xf>
    <xf numFmtId="0" fontId="9" fillId="3" borderId="74" xfId="0" applyFont="1" applyFill="1" applyBorder="1" applyAlignment="1">
      <alignment horizontal="center" vertical="center"/>
    </xf>
    <xf numFmtId="49" fontId="28" fillId="0" borderId="72" xfId="0" applyNumberFormat="1" applyFont="1" applyBorder="1" applyAlignment="1">
      <alignment horizontal="center" vertical="center"/>
    </xf>
    <xf numFmtId="0" fontId="27" fillId="0" borderId="80" xfId="0" applyFont="1" applyBorder="1" applyAlignment="1">
      <alignment horizontal="center"/>
    </xf>
    <xf numFmtId="0" fontId="9" fillId="3" borderId="8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8" fillId="0" borderId="82" xfId="0" applyNumberFormat="1" applyFont="1" applyBorder="1" applyAlignment="1">
      <alignment horizontal="center" vertical="center"/>
    </xf>
    <xf numFmtId="0" fontId="27" fillId="0" borderId="87" xfId="0" applyFont="1" applyBorder="1" applyAlignment="1">
      <alignment horizontal="center"/>
    </xf>
    <xf numFmtId="0" fontId="9" fillId="3" borderId="88" xfId="0" applyFont="1" applyFill="1" applyBorder="1" applyAlignment="1">
      <alignment horizontal="center" vertical="center"/>
    </xf>
    <xf numFmtId="0" fontId="9" fillId="3" borderId="89" xfId="0" applyFont="1" applyFill="1" applyBorder="1" applyAlignment="1">
      <alignment horizontal="center" vertical="center"/>
    </xf>
    <xf numFmtId="49" fontId="28" fillId="0" borderId="87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1" fillId="2" borderId="4" xfId="0" applyFont="1" applyFill="1" applyBorder="1"/>
    <xf numFmtId="0" fontId="31" fillId="0" borderId="7" xfId="0" applyFont="1" applyBorder="1"/>
    <xf numFmtId="0" fontId="32" fillId="0" borderId="1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49" fontId="32" fillId="0" borderId="11" xfId="0" applyNumberFormat="1" applyFont="1" applyBorder="1" applyAlignment="1">
      <alignment horizontal="center" vertical="center"/>
    </xf>
    <xf numFmtId="49" fontId="32" fillId="0" borderId="12" xfId="0" applyNumberFormat="1" applyFon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8" fillId="2" borderId="1" xfId="0" applyFont="1" applyFill="1" applyBorder="1"/>
    <xf numFmtId="0" fontId="3" fillId="3" borderId="63" xfId="0" applyFont="1" applyFill="1" applyBorder="1" applyAlignment="1">
      <alignment horizontal="center" vertical="center"/>
    </xf>
    <xf numFmtId="0" fontId="3" fillId="3" borderId="64" xfId="0" applyFont="1" applyFill="1" applyBorder="1" applyAlignment="1">
      <alignment horizontal="center" vertical="center"/>
    </xf>
    <xf numFmtId="0" fontId="39" fillId="2" borderId="1" xfId="0" applyFont="1" applyFill="1" applyBorder="1"/>
    <xf numFmtId="0" fontId="3" fillId="3" borderId="73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8" fillId="0" borderId="98" xfId="0" applyNumberFormat="1" applyFont="1" applyBorder="1" applyAlignment="1">
      <alignment horizontal="center" vertical="center"/>
    </xf>
    <xf numFmtId="0" fontId="3" fillId="3" borderId="88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49" fontId="18" fillId="0" borderId="26" xfId="0" applyNumberFormat="1" applyFont="1" applyBorder="1" applyAlignment="1">
      <alignment horizontal="center" vertical="center"/>
    </xf>
    <xf numFmtId="0" fontId="4" fillId="0" borderId="35" xfId="0" applyFont="1" applyBorder="1"/>
    <xf numFmtId="0" fontId="4" fillId="0" borderId="45" xfId="0" applyFont="1" applyBorder="1"/>
    <xf numFmtId="0" fontId="10" fillId="4" borderId="17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36" xfId="0" applyFont="1" applyBorder="1"/>
    <xf numFmtId="0" fontId="3" fillId="0" borderId="18" xfId="0" applyFont="1" applyBorder="1" applyAlignment="1">
      <alignment horizontal="center" vertical="center"/>
    </xf>
    <xf numFmtId="0" fontId="4" fillId="0" borderId="28" xfId="0" applyFont="1" applyBorder="1"/>
    <xf numFmtId="0" fontId="4" fillId="0" borderId="37" xfId="0" applyFont="1" applyBorder="1"/>
    <xf numFmtId="0" fontId="11" fillId="0" borderId="19" xfId="0" applyFont="1" applyBorder="1" applyAlignment="1">
      <alignment horizontal="center" vertical="center"/>
    </xf>
    <xf numFmtId="0" fontId="0" fillId="0" borderId="0" xfId="0"/>
    <xf numFmtId="0" fontId="4" fillId="0" borderId="38" xfId="0" applyFont="1" applyBorder="1"/>
    <xf numFmtId="0" fontId="23" fillId="5" borderId="49" xfId="0" applyFont="1" applyFill="1" applyBorder="1" applyAlignment="1">
      <alignment horizontal="center" vertical="center"/>
    </xf>
    <xf numFmtId="0" fontId="4" fillId="0" borderId="50" xfId="0" applyFont="1" applyBorder="1"/>
    <xf numFmtId="0" fontId="4" fillId="0" borderId="51" xfId="0" applyFont="1" applyBorder="1"/>
    <xf numFmtId="0" fontId="21" fillId="5" borderId="25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44" xfId="0" applyFont="1" applyBorder="1"/>
    <xf numFmtId="0" fontId="16" fillId="3" borderId="24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43" xfId="0" applyFont="1" applyBorder="1"/>
    <xf numFmtId="49" fontId="17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4" fontId="3" fillId="3" borderId="2" xfId="0" applyNumberFormat="1" applyFont="1" applyFill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12" fillId="5" borderId="20" xfId="0" applyFont="1" applyFill="1" applyBorder="1" applyAlignment="1">
      <alignment horizontal="center" vertical="center"/>
    </xf>
    <xf numFmtId="0" fontId="4" fillId="0" borderId="29" xfId="0" applyFont="1" applyBorder="1"/>
    <xf numFmtId="0" fontId="4" fillId="0" borderId="39" xfId="0" applyFont="1" applyBorder="1"/>
    <xf numFmtId="0" fontId="9" fillId="3" borderId="90" xfId="0" applyFont="1" applyFill="1" applyBorder="1" applyAlignment="1">
      <alignment horizontal="center" vertical="center"/>
    </xf>
    <xf numFmtId="0" fontId="4" fillId="0" borderId="91" xfId="0" applyFont="1" applyBorder="1"/>
    <xf numFmtId="0" fontId="4" fillId="0" borderId="92" xfId="0" applyFont="1" applyBorder="1"/>
    <xf numFmtId="0" fontId="9" fillId="3" borderId="65" xfId="0" applyFont="1" applyFill="1" applyBorder="1" applyAlignment="1">
      <alignment horizontal="center" vertical="center"/>
    </xf>
    <xf numFmtId="0" fontId="4" fillId="0" borderId="66" xfId="0" applyFont="1" applyBorder="1"/>
    <xf numFmtId="0" fontId="4" fillId="0" borderId="67" xfId="0" applyFont="1" applyBorder="1"/>
    <xf numFmtId="0" fontId="9" fillId="3" borderId="75" xfId="0" applyFont="1" applyFill="1" applyBorder="1" applyAlignment="1">
      <alignment horizontal="center" vertical="center"/>
    </xf>
    <xf numFmtId="0" fontId="4" fillId="0" borderId="76" xfId="0" applyFont="1" applyBorder="1"/>
    <xf numFmtId="0" fontId="4" fillId="0" borderId="77" xfId="0" applyFont="1" applyBorder="1"/>
    <xf numFmtId="0" fontId="9" fillId="3" borderId="2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70" xfId="0" applyFont="1" applyBorder="1"/>
    <xf numFmtId="0" fontId="4" fillId="0" borderId="71" xfId="0" applyFont="1" applyBorder="1"/>
    <xf numFmtId="0" fontId="4" fillId="0" borderId="85" xfId="0" applyFont="1" applyBorder="1"/>
    <xf numFmtId="0" fontId="4" fillId="0" borderId="86" xfId="0" applyFont="1" applyBorder="1"/>
    <xf numFmtId="49" fontId="29" fillId="0" borderId="78" xfId="0" applyNumberFormat="1" applyFont="1" applyBorder="1" applyAlignment="1">
      <alignment vertical="center"/>
    </xf>
    <xf numFmtId="0" fontId="4" fillId="0" borderId="79" xfId="0" applyFont="1" applyBorder="1"/>
    <xf numFmtId="49" fontId="29" fillId="0" borderId="83" xfId="0" applyNumberFormat="1" applyFont="1" applyBorder="1" applyAlignment="1">
      <alignment vertical="center"/>
    </xf>
    <xf numFmtId="0" fontId="4" fillId="0" borderId="84" xfId="0" applyFont="1" applyBorder="1"/>
    <xf numFmtId="49" fontId="29" fillId="0" borderId="93" xfId="0" applyNumberFormat="1" applyFont="1" applyBorder="1" applyAlignment="1">
      <alignment vertical="center"/>
    </xf>
    <xf numFmtId="0" fontId="4" fillId="0" borderId="94" xfId="0" applyFont="1" applyBorder="1"/>
    <xf numFmtId="49" fontId="29" fillId="0" borderId="68" xfId="0" applyNumberFormat="1" applyFont="1" applyBorder="1" applyAlignment="1">
      <alignment vertical="center"/>
    </xf>
    <xf numFmtId="0" fontId="4" fillId="0" borderId="69" xfId="0" applyFont="1" applyBorder="1"/>
    <xf numFmtId="0" fontId="24" fillId="5" borderId="52" xfId="0" applyFont="1" applyFill="1" applyBorder="1" applyAlignment="1">
      <alignment horizontal="center" vertical="center"/>
    </xf>
    <xf numFmtId="0" fontId="4" fillId="0" borderId="53" xfId="0" applyFont="1" applyBorder="1"/>
    <xf numFmtId="0" fontId="4" fillId="0" borderId="54" xfId="0" applyFont="1" applyBorder="1"/>
    <xf numFmtId="0" fontId="1" fillId="2" borderId="58" xfId="0" applyFont="1" applyFill="1" applyBorder="1" applyAlignment="1">
      <alignment horizontal="center"/>
    </xf>
    <xf numFmtId="0" fontId="4" fillId="0" borderId="59" xfId="0" applyFont="1" applyBorder="1"/>
    <xf numFmtId="2" fontId="17" fillId="0" borderId="25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" fillId="0" borderId="95" xfId="0" applyFont="1" applyBorder="1"/>
    <xf numFmtId="0" fontId="4" fillId="0" borderId="96" xfId="0" applyFont="1" applyBorder="1"/>
    <xf numFmtId="0" fontId="4" fillId="0" borderId="97" xfId="0" applyFont="1" applyBorder="1"/>
    <xf numFmtId="0" fontId="11" fillId="0" borderId="49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12" fillId="0" borderId="20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" fillId="3" borderId="65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90" xfId="0" applyFont="1" applyFill="1" applyBorder="1" applyAlignment="1">
      <alignment horizontal="center" vertical="center"/>
    </xf>
    <xf numFmtId="49" fontId="37" fillId="0" borderId="25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/>
    </xf>
    <xf numFmtId="2" fontId="37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4667"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74961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37235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74771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74961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7" name="image2.png" descr="11_disketa.pn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8" name="image1.png" descr="11_foto.png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748665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772477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74771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74961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pSpPr/>
      </xdr:nvGrpSpPr>
      <xdr:grpSpPr>
        <a:xfrm>
          <a:off x="74580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pSpPr/>
      </xdr:nvGrpSpPr>
      <xdr:grpSpPr>
        <a:xfrm>
          <a:off x="74771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pSpPr/>
      </xdr:nvGrpSpPr>
      <xdr:grpSpPr>
        <a:xfrm>
          <a:off x="74676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pSpPr/>
      </xdr:nvGrpSpPr>
      <xdr:grpSpPr>
        <a:xfrm>
          <a:off x="748665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pSpPr/>
      </xdr:nvGrpSpPr>
      <xdr:grpSpPr>
        <a:xfrm>
          <a:off x="75057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pSpPr/>
      </xdr:nvGrpSpPr>
      <xdr:grpSpPr>
        <a:xfrm>
          <a:off x="74961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pSpPr/>
      </xdr:nvGrpSpPr>
      <xdr:grpSpPr>
        <a:xfrm>
          <a:off x="75438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pSpPr/>
      </xdr:nvGrpSpPr>
      <xdr:grpSpPr>
        <a:xfrm>
          <a:off x="748665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pSpPr/>
      </xdr:nvGrpSpPr>
      <xdr:grpSpPr>
        <a:xfrm>
          <a:off x="74580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pSpPr/>
      </xdr:nvGrpSpPr>
      <xdr:grpSpPr>
        <a:xfrm>
          <a:off x="748665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6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pSpPr/>
      </xdr:nvGrpSpPr>
      <xdr:grpSpPr>
        <a:xfrm>
          <a:off x="75152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7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pSpPr/>
      </xdr:nvGrpSpPr>
      <xdr:grpSpPr>
        <a:xfrm>
          <a:off x="74771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C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C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pSpPr/>
      </xdr:nvGrpSpPr>
      <xdr:grpSpPr>
        <a:xfrm>
          <a:off x="749617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D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D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pSpPr/>
      </xdr:nvGrpSpPr>
      <xdr:grpSpPr>
        <a:xfrm>
          <a:off x="75057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3E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pSpPr/>
      </xdr:nvGrpSpPr>
      <xdr:grpSpPr>
        <a:xfrm>
          <a:off x="7477125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4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4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4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42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42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6" name="image2.png" descr="11_disketa.png">
          <a:extLst>
            <a:ext uri="{FF2B5EF4-FFF2-40B4-BE49-F238E27FC236}">
              <a16:creationId xmlns:a16="http://schemas.microsoft.com/office/drawing/2014/main" id="{00000000-0008-0000-4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7" name="image1.png" descr="11_foto.png">
          <a:extLst>
            <a:ext uri="{FF2B5EF4-FFF2-40B4-BE49-F238E27FC236}">
              <a16:creationId xmlns:a16="http://schemas.microsoft.com/office/drawing/2014/main" id="{00000000-0008-0000-4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pSpPr/>
      </xdr:nvGrpSpPr>
      <xdr:grpSpPr>
        <a:xfrm>
          <a:off x="75057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3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43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43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43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43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7">
          <a:extLst>
            <a:ext uri="{FF2B5EF4-FFF2-40B4-BE49-F238E27FC236}">
              <a16:creationId xmlns:a16="http://schemas.microsoft.com/office/drawing/2014/main" id="{00000000-0008-0000-43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4300-000010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7" name="image2.png" descr="11_disketa.png">
          <a:extLst>
            <a:ext uri="{FF2B5EF4-FFF2-40B4-BE49-F238E27FC236}">
              <a16:creationId xmlns:a16="http://schemas.microsoft.com/office/drawing/2014/main" id="{00000000-0008-0000-4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8" name="image1.png" descr="11_foto.png">
          <a:extLst>
            <a:ext uri="{FF2B5EF4-FFF2-40B4-BE49-F238E27FC236}">
              <a16:creationId xmlns:a16="http://schemas.microsoft.com/office/drawing/2014/main" id="{00000000-0008-0000-4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4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pSpPr/>
      </xdr:nvGrpSpPr>
      <xdr:grpSpPr>
        <a:xfrm>
          <a:off x="7467600" y="2476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GrpSpPr/>
      </xdr:nvGrpSpPr>
      <xdr:grpSpPr>
        <a:xfrm>
          <a:off x="61912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4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4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4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4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4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00000000-0008-0000-4500-00000E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5" name="Shape 7">
          <a:extLst>
            <a:ext uri="{FF2B5EF4-FFF2-40B4-BE49-F238E27FC236}">
              <a16:creationId xmlns:a16="http://schemas.microsoft.com/office/drawing/2014/main" id="{00000000-0008-0000-4500-00000F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6" name="Shape 7">
          <a:extLst>
            <a:ext uri="{FF2B5EF4-FFF2-40B4-BE49-F238E27FC236}">
              <a16:creationId xmlns:a16="http://schemas.microsoft.com/office/drawing/2014/main" id="{00000000-0008-0000-4500-000010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4500-000011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8" name="image2.png" descr="11_disketa.png">
          <a:extLst>
            <a:ext uri="{FF2B5EF4-FFF2-40B4-BE49-F238E27FC236}">
              <a16:creationId xmlns:a16="http://schemas.microsoft.com/office/drawing/2014/main" id="{00000000-0008-0000-4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9" name="image1.png" descr="11_foto.png">
          <a:extLst>
            <a:ext uri="{FF2B5EF4-FFF2-40B4-BE49-F238E27FC236}">
              <a16:creationId xmlns:a16="http://schemas.microsoft.com/office/drawing/2014/main" id="{00000000-0008-0000-4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6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6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6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7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7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7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8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8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pSpPr/>
      </xdr:nvGrpSpPr>
      <xdr:grpSpPr>
        <a:xfrm>
          <a:off x="7629525" y="33337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4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4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4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4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4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4900-00000D000000}"/>
            </a:ext>
          </a:extLst>
        </xdr:cNvPr>
        <xdr:cNvGrpSpPr/>
      </xdr:nvGrpSpPr>
      <xdr:grpSpPr>
        <a:xfrm>
          <a:off x="73342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4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4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4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21</v>
      </c>
      <c r="E7" s="22"/>
      <c r="F7" s="1"/>
      <c r="G7" s="94">
        <v>1</v>
      </c>
      <c r="H7" s="97" t="s">
        <v>22</v>
      </c>
      <c r="I7" s="97">
        <v>42</v>
      </c>
      <c r="J7" s="100" t="s">
        <v>23</v>
      </c>
      <c r="K7" s="117"/>
      <c r="L7" s="23" t="str">
        <f>IF(LEFT(P57,1)="L",0,(IF(P57="","",(IF(LEFT(P57,1)&gt;RIGHT(P57,1),2,1)))))</f>
        <v/>
      </c>
      <c r="M7" s="23">
        <f>IF(LEFT(P49,1)="L",0,(IF(P49="","",(IF(LEFT(P49,1)&gt;RIGHT(P49,1),2,1)))))</f>
        <v>2</v>
      </c>
      <c r="N7" s="23">
        <f>IF(RIGHT(P53,1)="L",0,(IF(P53="","",(IF(RIGHT(P53,1)&gt;LEFT(P53,1),2,1)))))</f>
        <v>2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1</v>
      </c>
      <c r="S7" s="109">
        <f>IF((AND(COUNTIF(J7:J30,"&gt;""")&gt;2,COUNTIF(P33:P60,"&gt;""")&gt;0)),SUM(K7,L7,M7,N7,O7,P7,Q7,R7),"")</f>
        <v>11</v>
      </c>
      <c r="T7" s="112"/>
      <c r="U7" s="91" t="s">
        <v>10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24</v>
      </c>
      <c r="E8" s="22"/>
      <c r="F8" s="1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3:0</v>
      </c>
      <c r="N8" s="26" t="str">
        <f>IF(RIGHT(P53,1)="W",$M$4&amp;":0(W)",IF(RIGHT(P53,1)="L","0:"&amp;$M$4&amp;"(L)",IF(P53="","",RIGHT(P53,1)&amp;":"&amp;LEFT(P53,1))))</f>
        <v>3:1</v>
      </c>
      <c r="O8" s="28" t="str">
        <f>IF(LEFT(P41,1)="W",$M$4&amp;":0(W)",IF(LEFT(P41,1)="L","0:"&amp;$M$4&amp;"(L)",IF(P41="","",P41)))</f>
        <v>3:0</v>
      </c>
      <c r="P8" s="26" t="str">
        <f>IF(RIGHT(P38,1)="W",$M$4&amp;":0(W)",IF(RIGHT(P38,1)="L","0:"&amp;$M$4&amp;"(L)",IF(P38="","",RIGHT(P38,1)&amp;":"&amp;LEFT(P38,1))))</f>
        <v>3:1</v>
      </c>
      <c r="Q8" s="27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>0:3</v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25</v>
      </c>
      <c r="E9" s="22"/>
      <c r="F9" s="1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26</v>
      </c>
      <c r="E10" s="22"/>
      <c r="F10" s="1"/>
      <c r="G10" s="94">
        <v>2</v>
      </c>
      <c r="H10" s="97" t="s">
        <v>27</v>
      </c>
      <c r="I10" s="97">
        <v>29</v>
      </c>
      <c r="J10" s="100" t="s">
        <v>24</v>
      </c>
      <c r="K10" s="33" t="str">
        <f>IF(RIGHT(P57,1)="L",0,(IF(P57="","",(IF(RIGHT(P57,1)&gt;LEFT(P57,1),2,1)))))</f>
        <v/>
      </c>
      <c r="L10" s="106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>
        <f>IF((AND(COUNTIF(J7:J30,"&gt;""")&gt;2,COUNTIF(P33:P60,"&gt;""")&gt;0)),SUM(K10,L10,M10,N10,O10,P10,Q10,R10),"")</f>
        <v>0</v>
      </c>
      <c r="T10" s="112"/>
      <c r="U10" s="91" t="s">
        <v>17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28</v>
      </c>
      <c r="E11" s="22"/>
      <c r="F11" s="1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29</v>
      </c>
      <c r="E12" s="22"/>
      <c r="F12" s="1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30</v>
      </c>
      <c r="E13" s="22"/>
      <c r="F13" s="1"/>
      <c r="G13" s="94">
        <v>3</v>
      </c>
      <c r="H13" s="97" t="s">
        <v>27</v>
      </c>
      <c r="I13" s="97">
        <v>29</v>
      </c>
      <c r="J13" s="100" t="s">
        <v>31</v>
      </c>
      <c r="K13" s="33">
        <f>IF(RIGHT(P49,1)="L",0,(IF(P49="","",(IF(RIGHT(P49,1)&gt;LEFT(P49,1),2,1)))))</f>
        <v>1</v>
      </c>
      <c r="L13" s="23" t="str">
        <f>IF(LEFT(P54,1)="L",0,(IF(P54="","",(IF(LEFT(P54,1)&gt;RIGHT(P54,1),2,1)))))</f>
        <v/>
      </c>
      <c r="M13" s="106"/>
      <c r="N13" s="23">
        <f>IF(LEFT(P58,1)="L",0,(IF(P58="","",(IF(LEFT(P58,1)&gt;RIGHT(P58,1),2,1)))))</f>
        <v>1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09">
        <f>IF((AND(COUNTIF(J7:J30,"&gt;""")&gt;2,COUNTIF(P33:P60,"&gt;""")&gt;0)),SUM(K13,L13,M13,N13,O13,P13,Q13,R13),"")</f>
        <v>9</v>
      </c>
      <c r="T13" s="112"/>
      <c r="U13" s="91" t="s">
        <v>13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32</v>
      </c>
      <c r="E14" s="22"/>
      <c r="F14" s="1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0:3</v>
      </c>
      <c r="L14" s="26" t="str">
        <f>IF(LEFT(P54,1)="W",$M$4&amp;":0(W)",IF(LEFT(P54,1)="L","0:"&amp;$M$4&amp;"(L)",IF(P54="","",P54)))</f>
        <v/>
      </c>
      <c r="M14" s="107"/>
      <c r="N14" s="27" t="str">
        <f>IF(LEFT(P58,1)="W",$M$4&amp;":0(W)",IF(LEFT(P58,1)="L","0:"&amp;$M$4&amp;"(L)",IF(P58="","",P58)))</f>
        <v>0:3</v>
      </c>
      <c r="O14" s="28" t="str">
        <f>IF(LEFT(P34,1)="W",$M$4&amp;":0(W)",IF(LEFT(P34,1)="L","0:"&amp;$M$4&amp;"(L)",IF(P34="","",P34)))</f>
        <v>3:2</v>
      </c>
      <c r="P14" s="26" t="str">
        <f>IF(RIGHT(P48,1)="W",$M$4&amp;":0(W)",IF(RIGHT(P48,1)="L","0:"&amp;$M$4&amp;"(L)",IF(P48="","",RIGHT(P48,1)&amp;":"&amp;LEFT(P48,1))))</f>
        <v>1:3</v>
      </c>
      <c r="Q14" s="27" t="str">
        <f>IF(LEFT(P44,1)="W",$M$4&amp;":0(W)",IF(LEFT(P44,1)="L","0:"&amp;$M$4&amp;"(L)",IF(P44="","",P44)))</f>
        <v>3:0</v>
      </c>
      <c r="R14" s="29" t="str">
        <f>IF(RIGHT(P39,1)="W",$M$4&amp;":0(W)",IF(RIGHT(P39,1)="L","0:"&amp;$M$4&amp;"(L)",IF(P39="","",RIGHT(P39,1)&amp;":"&amp;LEFT(P39,1))))</f>
        <v>3:2</v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94">
        <v>4</v>
      </c>
      <c r="H16" s="97" t="s">
        <v>27</v>
      </c>
      <c r="I16" s="97">
        <v>27</v>
      </c>
      <c r="J16" s="100" t="s">
        <v>33</v>
      </c>
      <c r="K16" s="33">
        <f>IF(LEFT(P53,1)="L",0,(IF(P53="","",(IF(LEFT(P53,1)&gt;RIGHT(P53,1),2,1)))))</f>
        <v>1</v>
      </c>
      <c r="L16" s="23" t="str">
        <f>IF(RIGHT(P50,1)="L",0,(IF(P50="","",(IF(RIGHT(P50,1)&gt;LEFT(P50,1),2,1)))))</f>
        <v/>
      </c>
      <c r="M16" s="23">
        <f>IF(RIGHT(P58,1)="L",0,(IF(P58="","",(IF(RIGHT(P58,1)&gt;LEFT(P58,1),2,1)))))</f>
        <v>2</v>
      </c>
      <c r="N16" s="106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9</v>
      </c>
      <c r="T16" s="112"/>
      <c r="U16" s="91" t="s">
        <v>12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95"/>
      <c r="H17" s="98"/>
      <c r="I17" s="98"/>
      <c r="J17" s="101"/>
      <c r="K17" s="38" t="str">
        <f>IF(LEFT(P53,1)="W",$M$4&amp;":0(W)",IF(LEFT(P53,1)="L","0:"&amp;$M$4&amp;"(L)",IF(P53="","",P53)))</f>
        <v>1:3</v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>3:0</v>
      </c>
      <c r="N17" s="107"/>
      <c r="O17" s="35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>3:1</v>
      </c>
      <c r="Q17" s="26" t="str">
        <f>IF(RIGHT(P40,1)="W",$M$4&amp;":0(W)",IF(RIGHT(P40,1)="L","0:"&amp;$M$4&amp;"(L)",IF(P40="","",RIGHT(P40,1)&amp;":"&amp;LEFT(P40,1))))</f>
        <v>2:3</v>
      </c>
      <c r="R17" s="39" t="str">
        <f>IF(LEFT(P36,1)="W",$M$4&amp;":0(W)",IF(LEFT(P36,1)="L","0:"&amp;$M$4&amp;"(L)",IF(P36="","",P36)))</f>
        <v>2:3</v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94">
        <v>5</v>
      </c>
      <c r="H19" s="97" t="s">
        <v>22</v>
      </c>
      <c r="I19" s="97">
        <v>34</v>
      </c>
      <c r="J19" s="100" t="s">
        <v>34</v>
      </c>
      <c r="K19" s="33">
        <f>IF(RIGHT(P41,1)="L",0,(IF(P41="","",(IF(RIGHT(P41,1)&gt;LEFT(P41,1),2,1)))))</f>
        <v>1</v>
      </c>
      <c r="L19" s="23" t="str">
        <f>IF(LEFT(P37,1)="L",0,(IF(P37="","",(IF(LEFT(P37,1)&gt;RIGHT(P37,1),2,1)))))</f>
        <v/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103"/>
      <c r="P19" s="23">
        <f>IF(LEFT(P59,1)="L",0,(IF(P59="","",(IF(LEFT(P59,1)&gt;RIGHT(P59,1),2,1)))))</f>
        <v>2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8</v>
      </c>
      <c r="T19" s="112"/>
      <c r="U19" s="91" t="s">
        <v>14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0:3</v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0:3</v>
      </c>
      <c r="O20" s="104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3:1</v>
      </c>
      <c r="R20" s="29" t="str">
        <f>IF(RIGHT(P56,1)="W",$M$4&amp;":0(W)",IF(RIGHT(P56,1)="L","0:"&amp;$M$4&amp;"(L)",IF(P56="","",RIGHT(P56,1)&amp;":"&amp;LEFT(P56,1))))</f>
        <v>0:3</v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94">
        <v>6</v>
      </c>
      <c r="H22" s="97" t="s">
        <v>22</v>
      </c>
      <c r="I22" s="97">
        <v>36</v>
      </c>
      <c r="J22" s="100" t="s">
        <v>36</v>
      </c>
      <c r="K22" s="33">
        <f>IF(LEFT(P38,1)="L",0,(IF(P38="","",(IF(LEFT(P38,1)&gt;RIGHT(P38,1),2,1)))))</f>
        <v>1</v>
      </c>
      <c r="L22" s="23" t="str">
        <f>IF(RIGHT(P33,1)="L",0,(IF(P33="","",(IF(RIGHT(P33,1)&gt;LEFT(P33,1),2,1)))))</f>
        <v/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106"/>
      <c r="Q22" s="23">
        <f>IF(RIGHT(P55,1)="L",0,(IF(P55="","",(IF(RIGHT(P55,1)&gt;LEFT(P55,1),2,1)))))</f>
        <v>1</v>
      </c>
      <c r="R22" s="25">
        <f>IF(LEFT(P52,1)="L",0,(IF(P52="","",(IF(LEFT(P52,1)&gt;RIGHT(P52,1),2,1)))))</f>
        <v>2</v>
      </c>
      <c r="S22" s="109">
        <f>IF((AND(COUNTIF(J7:J30,"&gt;""")&gt;2,COUNTIF(P33:P60,"&gt;""")&gt;0)),SUM(K22,L22,M22,N22,O22,P22,Q22,R22),"")</f>
        <v>8</v>
      </c>
      <c r="T22" s="112"/>
      <c r="U22" s="91" t="s">
        <v>16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95"/>
      <c r="H23" s="98"/>
      <c r="I23" s="98"/>
      <c r="J23" s="101"/>
      <c r="K23" s="38" t="str">
        <f>IF(LEFT(P38,1)="W",$M$4&amp;":0(W)",IF(LEFT(P38,1)="L","0:"&amp;$M$4&amp;"(L)",IF(P38="","",P38)))</f>
        <v>1:3</v>
      </c>
      <c r="L23" s="26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3:1</v>
      </c>
      <c r="N23" s="26" t="str">
        <f>IF(RIGHT(P43,1)="W",$M$4&amp;":0(W)",IF(RIGHT(P43,1)="L","0:"&amp;$M$4&amp;"(L)",IF(P43="","",RIGHT(P43,1)&amp;":"&amp;LEFT(P43,1))))</f>
        <v>1:3</v>
      </c>
      <c r="O23" s="35" t="str">
        <f>IF(RIGHT(P59,1)="W",$M$4&amp;":0(W)",IF(RIGHT(P59,1)="L","0:"&amp;$M$4&amp;"(L)",IF(P59="","",RIGHT(P59,1)&amp;":"&amp;LEFT(P59,1))))</f>
        <v>2:3</v>
      </c>
      <c r="P23" s="107"/>
      <c r="Q23" s="26" t="str">
        <f>IF(RIGHT(P55,1)="W",$M$4&amp;":0(W)",IF(RIGHT(P55,1)="L","0:"&amp;$M$4&amp;"(L)",IF(P55="","",RIGHT(P55,1)&amp;":"&amp;LEFT(P55,1))))</f>
        <v>0:3</v>
      </c>
      <c r="R23" s="39" t="str">
        <f>IF(LEFT(P52,1)="W",$M$4&amp;":0(W)",IF(LEFT(P52,1)="L","0:"&amp;$M$4&amp;"(L)",IF(P52="","",P52)))</f>
        <v>3:0</v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94">
        <v>7</v>
      </c>
      <c r="H25" s="97" t="s">
        <v>27</v>
      </c>
      <c r="I25" s="97">
        <v>27</v>
      </c>
      <c r="J25" s="100" t="s">
        <v>40</v>
      </c>
      <c r="K25" s="33">
        <f>IF(RIGHT(P35,1)="L",0,(IF(P35="","",(IF(RIGHT(P35,1)&gt;LEFT(P35,1),2,1)))))</f>
        <v>1</v>
      </c>
      <c r="L25" s="23" t="str">
        <f>IF(LEFT(P47,1)="L",0,(IF(P47="","",(IF(LEFT(P47,1)&gt;RIGHT(P47,1),2,1)))))</f>
        <v/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2</v>
      </c>
      <c r="Q25" s="106"/>
      <c r="R25" s="25">
        <f>IF(LEFT(P60,1)="L",0,(IF(P60="","",(IF(LEFT(P60,1)&gt;RIGHT(P60,1),2,1)))))</f>
        <v>1</v>
      </c>
      <c r="S25" s="109">
        <f>IF((AND(COUNTIF(J7:J30,"&gt;""")&gt;2,COUNTIF(P33:P60,"&gt;""")&gt;0)),SUM(K25,L25,M25,N25,O25,P25,Q25,R25),"")</f>
        <v>8</v>
      </c>
      <c r="T25" s="112"/>
      <c r="U25" s="91" t="s">
        <v>15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0:3</v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3:2</v>
      </c>
      <c r="O26" s="35" t="str">
        <f>IF(RIGHT(P51,1)="W",$M$4&amp;":0(W)",IF(RIGHT(P51,1)="L","0:"&amp;$M$4&amp;"(L)",IF(P51="","",RIGHT(P51,1)&amp;":"&amp;LEFT(P51,1))))</f>
        <v>1:3</v>
      </c>
      <c r="P26" s="28" t="str">
        <f>IF(LEFT(P55,1)="W",$M$4&amp;":0(W)",IF(LEFT(P55,1)="L","0:"&amp;$M$4&amp;"(L)",IF(P55="","",P55)))</f>
        <v>3:0</v>
      </c>
      <c r="Q26" s="107"/>
      <c r="R26" s="39" t="str">
        <f>IF(LEFT(P60,1)="W",$M$4&amp;":0(W)",IF(LEFT(P60,1)="L","0:"&amp;$M$4&amp;"(L)",IF(P60="","",P60)))</f>
        <v>1:3</v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94">
        <v>8</v>
      </c>
      <c r="H28" s="97" t="s">
        <v>27</v>
      </c>
      <c r="I28" s="97">
        <v>33</v>
      </c>
      <c r="J28" s="100" t="s">
        <v>44</v>
      </c>
      <c r="K28" s="33">
        <f>IF(LEFT(P45,1)="L",0,(IF(P45="","",(IF(LEFT(P45,1)&gt;RIGHT(P45,1),2,1)))))</f>
        <v>2</v>
      </c>
      <c r="L28" s="23" t="str">
        <f>IF(RIGHT(P42,1)="L",0,(IF(P42="","",(IF(RIGHT(P42,1)&gt;LEFT(P42,1),2,1)))))</f>
        <v/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2</v>
      </c>
      <c r="R28" s="144"/>
      <c r="S28" s="109">
        <f>IF((AND(COUNTIF(J7:J30,"&gt;""")&gt;2,COUNTIF(P33:P60,"&gt;""")&gt;0)),SUM(K28,L28,M28,N28,O28,P28,Q28,R28),"")</f>
        <v>10</v>
      </c>
      <c r="T28" s="112"/>
      <c r="U28" s="91" t="s">
        <v>11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95"/>
      <c r="H29" s="98"/>
      <c r="I29" s="98"/>
      <c r="J29" s="101"/>
      <c r="K29" s="38" t="str">
        <f>IF(LEFT(P45,1)="W",$M$4&amp;":0(W)",IF(LEFT(P45,1)="L","0:"&amp;$M$4&amp;"(L)",IF(P45="","",P45)))</f>
        <v>3:0</v>
      </c>
      <c r="L29" s="26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2:3</v>
      </c>
      <c r="N29" s="26" t="str">
        <f>IF(RIGHT(P36,1)="W",$M$4&amp;":0(W)",IF(RIGHT(P36,1)="L","0:"&amp;$M$4&amp;"(L)",IF(P36="","",RIGHT(P36,1)&amp;":"&amp;LEFT(P36,1))))</f>
        <v>3:2</v>
      </c>
      <c r="O29" s="28" t="str">
        <f>IF(LEFT(P56,1)="W",$M$4&amp;":0(W)",IF(LEFT(P56,1)="L","0:"&amp;$M$4&amp;"(L)",IF(P56="","",P56)))</f>
        <v>3:0</v>
      </c>
      <c r="P29" s="35" t="str">
        <f>IF(RIGHT(P52,1)="W",$M$4&amp;":0(W)",IF(RIGHT(P52,1)="L","0:"&amp;$M$4&amp;"(L)",IF(P52="","",RIGHT(P52,1)&amp;":"&amp;LEFT(P52,1))))</f>
        <v>0:3</v>
      </c>
      <c r="Q29" s="26" t="str">
        <f>IF(RIGHT(P60,1)="W",$M$4&amp;":0(W)",IF(RIGHT(P60,1)="L","0:"&amp;$M$4&amp;"(L)",IF(P60="","",RIGHT(P60,1)&amp;":"&amp;LEFT(P60,1))))</f>
        <v>3:1</v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IF(Суперлига!Уч2="","",Суперлига!Уч2)</f>
        <v>Сереке Султан</v>
      </c>
      <c r="K33" s="52" t="str">
        <f t="shared" ref="K33:K60" si="0">"-"</f>
        <v>-</v>
      </c>
      <c r="L33" s="123" t="str">
        <f>IF(Суперлига!Уч6="","",Суперлига!Уч6)</f>
        <v>Суртубаев Марат+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10</v>
      </c>
      <c r="J34" s="56" t="str">
        <f>IF(Суперлига!Уч3="","",Суперлига!Уч3)</f>
        <v>Кауымбаев Адилет+</v>
      </c>
      <c r="K34" s="57" t="str">
        <f t="shared" si="0"/>
        <v>-</v>
      </c>
      <c r="L34" s="126" t="str">
        <f>IF(Суперлига!Уч5="","",Суперлига!Уч5)</f>
        <v>Герасименко Геннадий+</v>
      </c>
      <c r="M34" s="127"/>
      <c r="N34" s="127"/>
      <c r="O34" s="128"/>
      <c r="P34" s="58" t="s">
        <v>38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10</v>
      </c>
      <c r="J35" s="60" t="str">
        <f>IF(Суперлига!Уч1="","",Суперлига!Уч1)</f>
        <v>Гилязов Роман+</v>
      </c>
      <c r="K35" s="61" t="str">
        <f t="shared" si="0"/>
        <v>-</v>
      </c>
      <c r="L35" s="129" t="str">
        <f>IF(Суперлига!Уч7="","",Суперлига!Уч7)</f>
        <v>Алимбаев Максат+</v>
      </c>
      <c r="M35" s="115"/>
      <c r="N35" s="115"/>
      <c r="O35" s="116"/>
      <c r="P35" s="62" t="s">
        <v>35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11</v>
      </c>
      <c r="J36" s="64" t="str">
        <f>IF(Суперлига!Уч4="","",Суперлига!Уч4)</f>
        <v>Биятов Ахметбек+</v>
      </c>
      <c r="K36" s="65" t="str">
        <f t="shared" si="0"/>
        <v>-</v>
      </c>
      <c r="L36" s="120" t="str">
        <f>IF(Суперлига!Уч8="","",Суперлига!Уч8)</f>
        <v>Токтамыс Нурбол+</v>
      </c>
      <c r="M36" s="121"/>
      <c r="N36" s="121"/>
      <c r="O36" s="122"/>
      <c r="P36" s="66" t="s">
        <v>42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IF(Суперлига!Уч5="","",Суперлига!Уч5)</f>
        <v>Герасименко Геннадий+</v>
      </c>
      <c r="K37" s="52" t="str">
        <f t="shared" si="0"/>
        <v>-</v>
      </c>
      <c r="L37" s="123" t="str">
        <f>IF(Суперлига!Уч2="","",Суперлига!Уч2)</f>
        <v>Сереке Султан</v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11</v>
      </c>
      <c r="J38" s="56" t="str">
        <f>IF(Суперлига!Уч6="","",Суперлига!Уч6)</f>
        <v>Суртубаев Марат+</v>
      </c>
      <c r="K38" s="57" t="str">
        <f t="shared" si="0"/>
        <v>-</v>
      </c>
      <c r="L38" s="126" t="str">
        <f>IF(Суперлига!Уч1="","",Суперлига!Уч1)</f>
        <v>Гилязов Роман+</v>
      </c>
      <c r="M38" s="127"/>
      <c r="N38" s="127"/>
      <c r="O38" s="128"/>
      <c r="P38" s="58" t="s">
        <v>41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12</v>
      </c>
      <c r="J39" s="60" t="str">
        <f>IF(Суперлига!Уч8="","",Суперлига!Уч8)</f>
        <v>Токтамыс Нурбол+</v>
      </c>
      <c r="K39" s="61" t="str">
        <f t="shared" si="0"/>
        <v>-</v>
      </c>
      <c r="L39" s="129" t="str">
        <f>IF(Суперлига!Уч3="","",Суперлига!Уч3)</f>
        <v>Кауымбаев Адилет+</v>
      </c>
      <c r="M39" s="115"/>
      <c r="N39" s="115"/>
      <c r="O39" s="116"/>
      <c r="P39" s="62" t="s">
        <v>42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11</v>
      </c>
      <c r="J40" s="64" t="str">
        <f>IF(Суперлига!Уч7="","",Суперлига!Уч7)</f>
        <v>Алимбаев Максат+</v>
      </c>
      <c r="K40" s="65" t="str">
        <f t="shared" si="0"/>
        <v>-</v>
      </c>
      <c r="L40" s="120" t="str">
        <f>IF(Суперлига!Уч4="","",Суперлига!Уч4)</f>
        <v>Биятов Ахметбек+</v>
      </c>
      <c r="M40" s="121"/>
      <c r="N40" s="121"/>
      <c r="O40" s="122"/>
      <c r="P40" s="66" t="s">
        <v>38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12</v>
      </c>
      <c r="J41" s="51" t="str">
        <f>IF(Суперлига!Уч1="","",Суперлига!Уч1)</f>
        <v>Гилязов Роман+</v>
      </c>
      <c r="K41" s="52" t="str">
        <f t="shared" si="0"/>
        <v>-</v>
      </c>
      <c r="L41" s="123" t="str">
        <f>IF(Суперлига!Уч5="","",Суперлига!Уч5)</f>
        <v>Герасименко Геннадий+</v>
      </c>
      <c r="M41" s="124"/>
      <c r="N41" s="124"/>
      <c r="O41" s="125"/>
      <c r="P41" s="53" t="s">
        <v>35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IF(Суперлига!Уч2="","",Суперлига!Уч2)</f>
        <v>Сереке Султан</v>
      </c>
      <c r="K42" s="57" t="str">
        <f t="shared" si="0"/>
        <v>-</v>
      </c>
      <c r="L42" s="126" t="str">
        <f>IF(Суперлига!Уч8="","",Суперлига!Уч8)</f>
        <v>Токтамыс Нурбол+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11</v>
      </c>
      <c r="J43" s="60" t="str">
        <f>IF(Суперлига!Уч4="","",Суперлига!Уч4)</f>
        <v>Биятов Ахметбек+</v>
      </c>
      <c r="K43" s="61" t="str">
        <f t="shared" si="0"/>
        <v>-</v>
      </c>
      <c r="L43" s="129" t="str">
        <f>IF(Суперлига!Уч6="","",Суперлига!Уч6)</f>
        <v>Суртубаев Марат+</v>
      </c>
      <c r="M43" s="115"/>
      <c r="N43" s="115"/>
      <c r="O43" s="116"/>
      <c r="P43" s="62" t="s">
        <v>37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12</v>
      </c>
      <c r="J44" s="64" t="str">
        <f>IF(Суперлига!Уч3="","",Суперлига!Уч3)</f>
        <v>Кауымбаев Адилет+</v>
      </c>
      <c r="K44" s="65" t="str">
        <f t="shared" si="0"/>
        <v>-</v>
      </c>
      <c r="L44" s="120" t="str">
        <f>IF(Суперлига!Уч7="","",Суперлига!Уч7)</f>
        <v>Алимбаев Максат+</v>
      </c>
      <c r="M44" s="121"/>
      <c r="N44" s="121"/>
      <c r="O44" s="122"/>
      <c r="P44" s="66" t="s">
        <v>35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12</v>
      </c>
      <c r="J45" s="51" t="str">
        <f>IF(Суперлига!Уч8="","",Суперлига!Уч8)</f>
        <v>Токтамыс Нурбол+</v>
      </c>
      <c r="K45" s="52" t="str">
        <f t="shared" si="0"/>
        <v>-</v>
      </c>
      <c r="L45" s="123" t="str">
        <f>IF(Суперлига!Уч1="","",Суперлига!Уч1)</f>
        <v>Гилязов Роман+</v>
      </c>
      <c r="M45" s="124"/>
      <c r="N45" s="124"/>
      <c r="O45" s="125"/>
      <c r="P45" s="53" t="s">
        <v>35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11</v>
      </c>
      <c r="J46" s="56" t="str">
        <f>IF(Суперлига!Уч5="","",Суперлига!Уч5)</f>
        <v>Герасименко Геннадий+</v>
      </c>
      <c r="K46" s="57" t="str">
        <f t="shared" si="0"/>
        <v>-</v>
      </c>
      <c r="L46" s="126" t="str">
        <f>IF(Суперлига!Уч4="","",Суперлига!Уч4)</f>
        <v>Биятов Ахметбек+</v>
      </c>
      <c r="M46" s="127"/>
      <c r="N46" s="127"/>
      <c r="O46" s="128"/>
      <c r="P46" s="58" t="s">
        <v>39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IF(Суперлига!Уч7="","",Суперлига!Уч7)</f>
        <v>Алимбаев Максат+</v>
      </c>
      <c r="K47" s="61" t="str">
        <f t="shared" si="0"/>
        <v>-</v>
      </c>
      <c r="L47" s="129" t="str">
        <f>IF(Суперлига!Уч2="","",Суперлига!Уч2)</f>
        <v>Сереке Султан</v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9</v>
      </c>
      <c r="J48" s="64" t="str">
        <f>IF(Суперлига!Уч6="","",Суперлига!Уч6)</f>
        <v>Суртубаев Марат+</v>
      </c>
      <c r="K48" s="65" t="str">
        <f t="shared" si="0"/>
        <v>-</v>
      </c>
      <c r="L48" s="120" t="str">
        <f>IF(Суперлига!Уч3="","",Суперлига!Уч3)</f>
        <v>Кауымбаев Адилет+</v>
      </c>
      <c r="M48" s="121"/>
      <c r="N48" s="121"/>
      <c r="O48" s="122"/>
      <c r="P48" s="66" t="s">
        <v>37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9</v>
      </c>
      <c r="J49" s="51" t="str">
        <f>IF(Суперлига!Уч1="","",Суперлига!Уч1)</f>
        <v>Гилязов Роман+</v>
      </c>
      <c r="K49" s="52" t="str">
        <f t="shared" si="0"/>
        <v>-</v>
      </c>
      <c r="L49" s="123" t="str">
        <f>IF(Суперлига!Уч3="","",Суперлига!Уч3)</f>
        <v>Кауымбаев Адилет+</v>
      </c>
      <c r="M49" s="124"/>
      <c r="N49" s="124"/>
      <c r="O49" s="125"/>
      <c r="P49" s="53" t="s">
        <v>35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IF(Суперлига!Уч2="","",Суперлига!Уч2)</f>
        <v>Сереке Султан</v>
      </c>
      <c r="K50" s="57" t="str">
        <f t="shared" si="0"/>
        <v>-</v>
      </c>
      <c r="L50" s="126" t="str">
        <f>IF(Суперлига!Уч4="","",Суперлига!Уч4)</f>
        <v>Биятов Ахметбек+</v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10</v>
      </c>
      <c r="J51" s="60" t="str">
        <f>IF(Суперлига!Уч5="","",Суперлига!Уч5)</f>
        <v>Герасименко Геннадий+</v>
      </c>
      <c r="K51" s="61" t="str">
        <f t="shared" si="0"/>
        <v>-</v>
      </c>
      <c r="L51" s="129" t="str">
        <f>IF(Суперлига!Уч7="","",Суперлига!Уч7)</f>
        <v>Алимбаев Максат+</v>
      </c>
      <c r="M51" s="115"/>
      <c r="N51" s="115"/>
      <c r="O51" s="116"/>
      <c r="P51" s="62" t="s">
        <v>37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9</v>
      </c>
      <c r="J52" s="64" t="str">
        <f>IF(Суперлига!Уч6="","",Суперлига!Уч6)</f>
        <v>Суртубаев Марат+</v>
      </c>
      <c r="K52" s="65" t="str">
        <f t="shared" si="0"/>
        <v>-</v>
      </c>
      <c r="L52" s="120" t="str">
        <f>IF(Суперлига!Уч8="","",Суперлига!Уч8)</f>
        <v>Токтамыс Нурбол+</v>
      </c>
      <c r="M52" s="121"/>
      <c r="N52" s="121"/>
      <c r="O52" s="122"/>
      <c r="P52" s="66" t="s">
        <v>35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9</v>
      </c>
      <c r="J53" s="51" t="str">
        <f>IF(Суперлига!Уч4="","",Суперлига!Уч4)</f>
        <v>Биятов Ахметбек+</v>
      </c>
      <c r="K53" s="52" t="str">
        <f t="shared" si="0"/>
        <v>-</v>
      </c>
      <c r="L53" s="123" t="str">
        <f>IF(Суперлига!Уч1="","",Суперлига!Уч1)</f>
        <v>Гилязов Роман+</v>
      </c>
      <c r="M53" s="124"/>
      <c r="N53" s="124"/>
      <c r="O53" s="125"/>
      <c r="P53" s="53" t="s">
        <v>41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IF(Суперлига!Уч3="","",Суперлига!Уч3)</f>
        <v>Кауымбаев Адилет+</v>
      </c>
      <c r="K54" s="57" t="str">
        <f t="shared" si="0"/>
        <v>-</v>
      </c>
      <c r="L54" s="126" t="str">
        <f>IF(Суперлига!Уч2="","",Суперлига!Уч2)</f>
        <v>Сереке Султан</v>
      </c>
      <c r="M54" s="127"/>
      <c r="N54" s="127"/>
      <c r="O54" s="128"/>
      <c r="P54" s="53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11</v>
      </c>
      <c r="J55" s="60" t="str">
        <f>IF(Суперлига!Уч7="","",Суперлига!Уч7)</f>
        <v>Алимбаев Максат+</v>
      </c>
      <c r="K55" s="61" t="str">
        <f t="shared" si="0"/>
        <v>-</v>
      </c>
      <c r="L55" s="129" t="str">
        <f>IF(Суперлига!Уч6="","",Суперлига!Уч6)</f>
        <v>Суртубаев Марат+</v>
      </c>
      <c r="M55" s="115"/>
      <c r="N55" s="115"/>
      <c r="O55" s="116"/>
      <c r="P55" s="62" t="s">
        <v>35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10</v>
      </c>
      <c r="J56" s="64" t="str">
        <f>IF(Суперлига!Уч8="","",Суперлига!Уч8)</f>
        <v>Токтамыс Нурбол+</v>
      </c>
      <c r="K56" s="65" t="str">
        <f t="shared" si="0"/>
        <v>-</v>
      </c>
      <c r="L56" s="120" t="str">
        <f>IF(Суперлига!Уч5="","",Суперлига!Уч5)</f>
        <v>Герасименко Геннадий+</v>
      </c>
      <c r="M56" s="121"/>
      <c r="N56" s="121"/>
      <c r="O56" s="122"/>
      <c r="P56" s="66" t="s">
        <v>35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IF(Суперлига!Уч1="","",Суперлига!Уч1)</f>
        <v>Гилязов Роман+</v>
      </c>
      <c r="K57" s="52" t="str">
        <f t="shared" si="0"/>
        <v>-</v>
      </c>
      <c r="L57" s="123" t="str">
        <f>IF(Суперлига!Уч2="","",Суперлига!Уч2)</f>
        <v>Сереке Султан</v>
      </c>
      <c r="M57" s="124"/>
      <c r="N57" s="124"/>
      <c r="O57" s="125"/>
      <c r="P57" s="58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9</v>
      </c>
      <c r="J58" s="56" t="str">
        <f>IF(Суперлига!Уч3="","",Суперлига!Уч3)</f>
        <v>Кауымбаев Адилет+</v>
      </c>
      <c r="K58" s="57" t="str">
        <f t="shared" si="0"/>
        <v>-</v>
      </c>
      <c r="L58" s="126" t="str">
        <f>IF(Суперлига!Уч4="","",Суперлига!Уч4)</f>
        <v>Биятов Ахметбек+</v>
      </c>
      <c r="M58" s="127"/>
      <c r="N58" s="127"/>
      <c r="O58" s="128"/>
      <c r="P58" s="53" t="s">
        <v>39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11</v>
      </c>
      <c r="J59" s="60" t="str">
        <f>IF(Суперлига!Уч5="","",Суперлига!Уч5)</f>
        <v>Герасименко Геннадий+</v>
      </c>
      <c r="K59" s="61" t="str">
        <f t="shared" si="0"/>
        <v>-</v>
      </c>
      <c r="L59" s="129" t="str">
        <f>IF(Суперлига!Уч6="","",Суперлига!Уч6)</f>
        <v>Суртубаев Марат+</v>
      </c>
      <c r="M59" s="115"/>
      <c r="N59" s="115"/>
      <c r="O59" s="116"/>
      <c r="P59" s="62" t="s">
        <v>38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12</v>
      </c>
      <c r="J60" s="64" t="str">
        <f>IF(Суперлига!Уч7="","",Суперлига!Уч7)</f>
        <v>Алимбаев Максат+</v>
      </c>
      <c r="K60" s="65" t="str">
        <f t="shared" si="0"/>
        <v>-</v>
      </c>
      <c r="L60" s="120" t="str">
        <f>IF(Суперлига!Уч8="","",Суперлига!Уч8)</f>
        <v>Токтамыс Нурбол+</v>
      </c>
      <c r="M60" s="121"/>
      <c r="N60" s="121"/>
      <c r="O60" s="122"/>
      <c r="P60" s="66" t="s">
        <v>41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53:O53 Q53">
    <cfRule type="expression" dxfId="4666" priority="23">
      <formula>$S$53="сыграна"</formula>
    </cfRule>
  </conditionalFormatting>
  <conditionalFormatting sqref="I53:O53 Q53:R53 N7:N9 K16:K18">
    <cfRule type="expression" dxfId="4665" priority="50">
      <formula>$S$53="встреча играется"</formula>
    </cfRule>
  </conditionalFormatting>
  <conditionalFormatting sqref="I54:O54 Q54">
    <cfRule type="expression" dxfId="4664" priority="24">
      <formula>$S$54="сыграна"</formula>
    </cfRule>
  </conditionalFormatting>
  <conditionalFormatting sqref="I54:O54 Q54:R54 M10:M12 L13:L15">
    <cfRule type="expression" dxfId="4663" priority="51">
      <formula>$S$54="встреча играется"</formula>
    </cfRule>
  </conditionalFormatting>
  <conditionalFormatting sqref="I57:O57 Q57:R57 L7:L9 K10:K12">
    <cfRule type="expression" dxfId="4662" priority="53">
      <formula>$S$57="встреча играется"</formula>
    </cfRule>
  </conditionalFormatting>
  <conditionalFormatting sqref="I57:O57 Q57:R57">
    <cfRule type="expression" dxfId="4661" priority="1">
      <formula>$S$57="сыграна"</formula>
    </cfRule>
  </conditionalFormatting>
  <conditionalFormatting sqref="I58:O58 Q58:R58 N13:N15 M16:M18">
    <cfRule type="expression" dxfId="4660" priority="54">
      <formula>$S$58="встреча играется"</formula>
    </cfRule>
  </conditionalFormatting>
  <conditionalFormatting sqref="I58:O58 Q58:R58">
    <cfRule type="expression" dxfId="4659" priority="27">
      <formula>$S$58="сыграна"</formula>
    </cfRule>
  </conditionalFormatting>
  <conditionalFormatting sqref="I35:Q35">
    <cfRule type="expression" dxfId="4658" priority="5">
      <formula>$S$35="сыграна"</formula>
    </cfRule>
  </conditionalFormatting>
  <conditionalFormatting sqref="I36:Q36">
    <cfRule type="expression" dxfId="4657" priority="6">
      <formula>$S$36="сыграна"</formula>
    </cfRule>
  </conditionalFormatting>
  <conditionalFormatting sqref="I37:Q37">
    <cfRule type="expression" dxfId="4656" priority="7">
      <formula>$S$37="сыграна"</formula>
    </cfRule>
  </conditionalFormatting>
  <conditionalFormatting sqref="I38:Q38">
    <cfRule type="expression" dxfId="4655" priority="8">
      <formula>$S$38="сыграна"</formula>
    </cfRule>
  </conditionalFormatting>
  <conditionalFormatting sqref="I39:Q39">
    <cfRule type="expression" dxfId="4654" priority="9">
      <formula>$S$39="сыграна"</formula>
    </cfRule>
  </conditionalFormatting>
  <conditionalFormatting sqref="I40:Q40">
    <cfRule type="expression" dxfId="4653" priority="10">
      <formula>$S$40="сыграна"</formula>
    </cfRule>
  </conditionalFormatting>
  <conditionalFormatting sqref="I41:Q41">
    <cfRule type="expression" dxfId="4652" priority="11">
      <formula>$S$41="сыграна"</formula>
    </cfRule>
  </conditionalFormatting>
  <conditionalFormatting sqref="I42:Q42">
    <cfRule type="expression" dxfId="4651" priority="12">
      <formula>$S$42="сыграна"</formula>
    </cfRule>
  </conditionalFormatting>
  <conditionalFormatting sqref="I43:Q43">
    <cfRule type="expression" dxfId="4650" priority="13">
      <formula>$S$43="сыграна"</formula>
    </cfRule>
  </conditionalFormatting>
  <conditionalFormatting sqref="I46:Q46">
    <cfRule type="expression" dxfId="4649" priority="16">
      <formula>$S$46="сыграна"</formula>
    </cfRule>
  </conditionalFormatting>
  <conditionalFormatting sqref="I47:Q47">
    <cfRule type="expression" dxfId="4648" priority="17">
      <formula>$S$47="сыграна"</formula>
    </cfRule>
  </conditionalFormatting>
  <conditionalFormatting sqref="I48:Q48">
    <cfRule type="expression" dxfId="4647" priority="18">
      <formula>$S$48="сыграна"</formula>
    </cfRule>
  </conditionalFormatting>
  <conditionalFormatting sqref="I49:Q49">
    <cfRule type="expression" dxfId="4646" priority="19">
      <formula>$S$49="сыграна"</formula>
    </cfRule>
  </conditionalFormatting>
  <conditionalFormatting sqref="I50:Q50">
    <cfRule type="expression" dxfId="4645" priority="20">
      <formula>$S$50="сыграна"</formula>
    </cfRule>
  </conditionalFormatting>
  <conditionalFormatting sqref="I51:Q51">
    <cfRule type="expression" dxfId="4644" priority="21">
      <formula>$S$51="сыграна"</formula>
    </cfRule>
  </conditionalFormatting>
  <conditionalFormatting sqref="I52:Q52">
    <cfRule type="expression" dxfId="4643" priority="22">
      <formula>$S$52="сыграна"</formula>
    </cfRule>
  </conditionalFormatting>
  <conditionalFormatting sqref="I55:Q55">
    <cfRule type="expression" dxfId="4642" priority="25">
      <formula>$S$55="сыграна"</formula>
    </cfRule>
  </conditionalFormatting>
  <conditionalFormatting sqref="I33:R33 P10:P12 L22:L24">
    <cfRule type="expression" dxfId="4641" priority="30">
      <formula>$S$33="встреча играется"</formula>
    </cfRule>
  </conditionalFormatting>
  <conditionalFormatting sqref="I33:R33">
    <cfRule type="expression" dxfId="4640" priority="3">
      <formula>$S$33="сыграна"</formula>
    </cfRule>
  </conditionalFormatting>
  <conditionalFormatting sqref="I34:R34 O13:O15 M19:M21">
    <cfRule type="expression" dxfId="4639" priority="31">
      <formula>$S$34="встреча играется"</formula>
    </cfRule>
  </conditionalFormatting>
  <conditionalFormatting sqref="I34:R34">
    <cfRule type="expression" dxfId="4638" priority="4">
      <formula>$S$34="сыграна"</formula>
    </cfRule>
  </conditionalFormatting>
  <conditionalFormatting sqref="I35:R35 Q7:Q9 K25:K27">
    <cfRule type="expression" dxfId="4637" priority="32">
      <formula>$S$35="встреча играется"</formula>
    </cfRule>
  </conditionalFormatting>
  <conditionalFormatting sqref="I36:R36 R16:R18 N28:N30">
    <cfRule type="expression" dxfId="4636" priority="33">
      <formula>$S$36="встреча играется"</formula>
    </cfRule>
  </conditionalFormatting>
  <conditionalFormatting sqref="I37:R37 O10:O12 L19:L21">
    <cfRule type="expression" dxfId="4635" priority="34">
      <formula>$S$37="встреча играется"</formula>
    </cfRule>
  </conditionalFormatting>
  <conditionalFormatting sqref="I38:R38 P7:P9 K22:K24">
    <cfRule type="expression" dxfId="4634" priority="35">
      <formula>$S$38="встреча играется"</formula>
    </cfRule>
  </conditionalFormatting>
  <conditionalFormatting sqref="I39:R39 R13:R15 M28:M30">
    <cfRule type="expression" dxfId="4633" priority="36">
      <formula>$S$39="встреча играется"</formula>
    </cfRule>
  </conditionalFormatting>
  <conditionalFormatting sqref="I40:R40 Q16:Q18 N25:N27">
    <cfRule type="expression" dxfId="4632" priority="37">
      <formula>$S$40="встреча играется"</formula>
    </cfRule>
  </conditionalFormatting>
  <conditionalFormatting sqref="I41:R41 O7:O9 K19:K21">
    <cfRule type="expression" dxfId="4631" priority="38">
      <formula>$S$41="встреча играется"</formula>
    </cfRule>
  </conditionalFormatting>
  <conditionalFormatting sqref="I42:R42 R10:R12 L28:L30">
    <cfRule type="expression" dxfId="4630" priority="39">
      <formula>$S$42="встреча играется"</formula>
    </cfRule>
  </conditionalFormatting>
  <conditionalFormatting sqref="I43:R43 P16:P18 N22:N24">
    <cfRule type="expression" dxfId="4629" priority="40">
      <formula>$S$43="встреча играется"</formula>
    </cfRule>
  </conditionalFormatting>
  <conditionalFormatting sqref="I44:R44 Q13:Q15 M25:M27">
    <cfRule type="expression" dxfId="4628" priority="41">
      <formula>$S$44="встреча играется"</formula>
    </cfRule>
  </conditionalFormatting>
  <conditionalFormatting sqref="I44:R44">
    <cfRule type="expression" dxfId="4627" priority="14">
      <formula>$S$44="сыграна"</formula>
    </cfRule>
  </conditionalFormatting>
  <conditionalFormatting sqref="I45:R45 R7:R9 K28:K30">
    <cfRule type="expression" dxfId="4626" priority="42">
      <formula>$S$45="встреча играется"</formula>
    </cfRule>
  </conditionalFormatting>
  <conditionalFormatting sqref="I45:R45">
    <cfRule type="expression" dxfId="4625" priority="15">
      <formula>$S$45="сыграна"</formula>
    </cfRule>
  </conditionalFormatting>
  <conditionalFormatting sqref="I46:R46 O16:O18 N19:N21">
    <cfRule type="expression" dxfId="4624" priority="43">
      <formula>$S$46="встреча играется"</formula>
    </cfRule>
  </conditionalFormatting>
  <conditionalFormatting sqref="I47:R47 Q10:Q12 L25:L27">
    <cfRule type="expression" dxfId="4623" priority="44">
      <formula>$S$47="встреча играется"</formula>
    </cfRule>
  </conditionalFormatting>
  <conditionalFormatting sqref="I48:R48 P13:P15 M22:M24">
    <cfRule type="expression" dxfId="4622" priority="45">
      <formula>$S$48="встреча играется"</formula>
    </cfRule>
  </conditionalFormatting>
  <conditionalFormatting sqref="I49:R49 M7:M9 K13:K15">
    <cfRule type="expression" dxfId="4621" priority="46">
      <formula>$S$49="встреча играется"</formula>
    </cfRule>
  </conditionalFormatting>
  <conditionalFormatting sqref="I50:R50 N10:N12 L16:L18">
    <cfRule type="expression" dxfId="4620" priority="47">
      <formula>$S$50="встреча играется"</formula>
    </cfRule>
  </conditionalFormatting>
  <conditionalFormatting sqref="I51:R51 Q19:Q21 O25:O27">
    <cfRule type="expression" dxfId="4619" priority="48">
      <formula>$S$51="встреча играется"</formula>
    </cfRule>
  </conditionalFormatting>
  <conditionalFormatting sqref="I52:R52 R22:R24 P28:P30">
    <cfRule type="expression" dxfId="4618" priority="49">
      <formula>$S$52="встреча играется"</formula>
    </cfRule>
  </conditionalFormatting>
  <conditionalFormatting sqref="I55:R55 Q22:Q24 P25:P27">
    <cfRule type="expression" dxfId="4617" priority="26">
      <formula>$S$55="встреча играется"</formula>
    </cfRule>
  </conditionalFormatting>
  <conditionalFormatting sqref="I56:R56 R19:R21 O28:O30">
    <cfRule type="expression" dxfId="4616" priority="52">
      <formula>$S$56="встреча играется"</formula>
    </cfRule>
  </conditionalFormatting>
  <conditionalFormatting sqref="I56:R56">
    <cfRule type="expression" dxfId="4615" priority="2">
      <formula>$S$56="сыграна"</formula>
    </cfRule>
  </conditionalFormatting>
  <conditionalFormatting sqref="I59:R59 P19:P21 O22:O24">
    <cfRule type="expression" dxfId="4614" priority="55">
      <formula>$S$59="встреча играется"</formula>
    </cfRule>
  </conditionalFormatting>
  <conditionalFormatting sqref="I59:R59">
    <cfRule type="expression" dxfId="4613" priority="28">
      <formula>$S$59="сыграна"</formula>
    </cfRule>
  </conditionalFormatting>
  <conditionalFormatting sqref="I60:R60 R25:R27 Q28:Q30">
    <cfRule type="expression" dxfId="4612" priority="56">
      <formula>$S$60="встреча играется"</formula>
    </cfRule>
  </conditionalFormatting>
  <conditionalFormatting sqref="I60:R60">
    <cfRule type="expression" dxfId="4611" priority="29">
      <formula>$S$60="сыграна"</formula>
    </cfRule>
  </conditionalFormatting>
  <conditionalFormatting sqref="J7:J30">
    <cfRule type="endsWith" dxfId="4610" priority="65" operator="endsWith" text="+">
      <formula>RIGHT((J7),LEN("+"))=("+")</formula>
    </cfRule>
  </conditionalFormatting>
  <conditionalFormatting sqref="P53:P54">
    <cfRule type="expression" dxfId="4609" priority="57">
      <formula>$S$49="сыграна"</formula>
    </cfRule>
    <cfRule type="expression" dxfId="4608" priority="58">
      <formula>$S$49="встреча играется"</formula>
    </cfRule>
  </conditionalFormatting>
  <conditionalFormatting sqref="P57">
    <cfRule type="expression" dxfId="4607" priority="63">
      <formula>$S$50="сыграна"</formula>
    </cfRule>
    <cfRule type="expression" dxfId="4606" priority="64">
      <formula>$S$50="встреча играется"</formula>
    </cfRule>
  </conditionalFormatting>
  <conditionalFormatting sqref="P58">
    <cfRule type="expression" dxfId="4605" priority="61">
      <formula>$S$49="сыграна"</formula>
    </cfRule>
    <cfRule type="expression" dxfId="4604" priority="62">
      <formula>$S$49="встреча играется"</formula>
    </cfRule>
  </conditionalFormatting>
  <dataValidations count="1">
    <dataValidation type="list" allowBlank="1" sqref="P33:P60" xr:uid="{00000000-0002-0000-0000-000000000000}">
      <formula1>Суперлига!Список_счета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69</v>
      </c>
      <c r="E7" s="22"/>
      <c r="F7" s="67"/>
      <c r="G7" s="94">
        <v>1</v>
      </c>
      <c r="H7" s="97" t="s">
        <v>27</v>
      </c>
      <c r="I7" s="97">
        <v>26</v>
      </c>
      <c r="J7" s="100" t="s">
        <v>70</v>
      </c>
      <c r="K7" s="117"/>
      <c r="L7" s="23">
        <f>IF(LEFT(P57,1)="L",0,(IF(P57="","",(IF(LEFT(P57,1)&gt;RIGHT(P57,1),2,1)))))</f>
        <v>2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2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1</v>
      </c>
      <c r="S7" s="109">
        <f>IF((AND(COUNTIF(J7:J30,"&gt;""")&gt;2,COUNTIF(P33:P60,"&gt;""")&gt;0)),SUM(K7,L7,M7,N7,O7,P7,Q7,R7),"")</f>
        <v>12</v>
      </c>
      <c r="T7" s="112"/>
      <c r="U7" s="91" t="s">
        <v>12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71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3:1</v>
      </c>
      <c r="M8" s="27" t="str">
        <f>IF(LEFT(P49,1)="W",$M$4&amp;":0(W)",IF(LEFT(P49,1)="L","0:"&amp;$M$4&amp;"(L)",IF(P49="","",P49)))</f>
        <v>0:3</v>
      </c>
      <c r="N8" s="26" t="str">
        <f>IF(RIGHT(P53,1)="W",$M$4&amp;":0(W)",IF(RIGHT(P53,1)="L","0:"&amp;$M$4&amp;"(L)",IF(P53="","",RIGHT(P53,1)&amp;":"&amp;LEFT(P53,1))))</f>
        <v>3:2</v>
      </c>
      <c r="O8" s="28" t="str">
        <f>IF(LEFT(P41,1)="W",$M$4&amp;":0(W)",IF(LEFT(P41,1)="L","0:"&amp;$M$4&amp;"(L)",IF(P41="","",P41)))</f>
        <v>3:0</v>
      </c>
      <c r="P8" s="26" t="str">
        <f>IF(RIGHT(P38,1)="W",$M$4&amp;":0(W)",IF(RIGHT(P38,1)="L","0:"&amp;$M$4&amp;"(L)",IF(P38="","",RIGHT(P38,1)&amp;":"&amp;LEFT(P38,1))))</f>
        <v>3:2</v>
      </c>
      <c r="Q8" s="27" t="str">
        <f>IF(LEFT(P35,1)="W",$M$4&amp;":0(W)",IF(LEFT(P35,1)="L","0:"&amp;$M$4&amp;"(L)",IF(P35="","",P35)))</f>
        <v>3:1</v>
      </c>
      <c r="R8" s="29" t="str">
        <f>IF(RIGHT(P45,1)="W",$M$4&amp;":0(W)",IF(RIGHT(P45,1)="L","0:"&amp;$M$4&amp;"(L)",IF(P45="","",RIGHT(P45,1)&amp;":"&amp;LEFT(P45,1))))</f>
        <v>1:3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72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73</v>
      </c>
      <c r="E10" s="22"/>
      <c r="F10" s="67"/>
      <c r="G10" s="94">
        <v>2</v>
      </c>
      <c r="H10" s="97"/>
      <c r="I10" s="97">
        <v>29</v>
      </c>
      <c r="J10" s="100" t="s">
        <v>74</v>
      </c>
      <c r="K10" s="33">
        <f>IF(RIGHT(P57,1)="L",0,(IF(P57="","",(IF(RIGHT(P57,1)&gt;LEFT(P57,1),2,1)))))</f>
        <v>1</v>
      </c>
      <c r="L10" s="106"/>
      <c r="M10" s="23">
        <f>IF(RIGHT(P54,1)="L",0,(IF(P54="","",(IF(RIGHT(P54,1)&gt;LEFT(P54,1),2,1)))))</f>
        <v>1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1</v>
      </c>
      <c r="S10" s="109">
        <f>IF((AND(COUNTIF(J7:J30,"&gt;""")&gt;2,COUNTIF(P33:P60,"&gt;""")&gt;0)),SUM(K10,L10,M10,N10,O10,P10,Q10,R10),"")</f>
        <v>10</v>
      </c>
      <c r="T10" s="112"/>
      <c r="U10" s="91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75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1:3</v>
      </c>
      <c r="L11" s="107"/>
      <c r="M11" s="26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>3:2</v>
      </c>
      <c r="O11" s="35" t="str">
        <f>IF(RIGHT(P37,1)="W",$M$4&amp;":0(W)",IF(RIGHT(P37,1)="L","0:"&amp;$M$4&amp;"(L)",IF(P37="","",RIGHT(P37,1)&amp;":"&amp;LEFT(P37,1))))</f>
        <v>3:1</v>
      </c>
      <c r="P11" s="27" t="str">
        <f>IF(LEFT(P33,1)="W",$M$4&amp;":0(W)",IF(LEFT(P33,1)="L","0:"&amp;$M$4&amp;"(L)",IF(P33="","",P33)))</f>
        <v>0:3</v>
      </c>
      <c r="Q11" s="26" t="str">
        <f>IF(RIGHT(P47,1)="W",$M$4&amp;":0(W)",IF(RIGHT(P47,1)="L","0:"&amp;$M$4&amp;"(L)",IF(P47="","",RIGHT(P47,1)&amp;":"&amp;LEFT(P47,1))))</f>
        <v>3:0</v>
      </c>
      <c r="R11" s="39" t="str">
        <f>IF(LEFT(P42,1)="W",$M$4&amp;":0(W)",IF(LEFT(P42,1)="L","0:"&amp;$M$4&amp;"(L)",IF(P42="","",P42)))</f>
        <v>0:3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76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77</v>
      </c>
      <c r="E13" s="22"/>
      <c r="F13" s="67"/>
      <c r="G13" s="94">
        <v>3</v>
      </c>
      <c r="H13" s="97" t="s">
        <v>22</v>
      </c>
      <c r="I13" s="97">
        <v>43</v>
      </c>
      <c r="J13" s="100" t="s">
        <v>78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2</v>
      </c>
      <c r="M13" s="106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1</v>
      </c>
      <c r="S13" s="109">
        <f>IF((AND(COUNTIF(J7:J30,"&gt;""")&gt;2,COUNTIF(P33:P60,"&gt;""")&gt;0)),SUM(K13,L13,M13,N13,O13,P13,Q13,R13),"")</f>
        <v>12</v>
      </c>
      <c r="T13" s="112"/>
      <c r="U13" s="91" t="s">
        <v>11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79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3:0</v>
      </c>
      <c r="L14" s="27" t="str">
        <f>IF(LEFT(P54,1)="W",$M$4&amp;":0(W)",IF(LEFT(P54,1)="L","0:"&amp;$M$4&amp;"(L)",IF(P54="","",P54)))</f>
        <v>3:0</v>
      </c>
      <c r="M14" s="107"/>
      <c r="N14" s="27" t="str">
        <f>IF(LEFT(P58,1)="W",$M$4&amp;":0(W)",IF(LEFT(P58,1)="L","0:"&amp;$M$4&amp;"(L)",IF(P58="","",P58)))</f>
        <v>3:1</v>
      </c>
      <c r="O14" s="28" t="str">
        <f>IF(LEFT(P34,1)="W",$M$4&amp;":0(W)",IF(LEFT(P34,1)="L","0:"&amp;$M$4&amp;"(L)",IF(P34="","",P34)))</f>
        <v>3:2</v>
      </c>
      <c r="P14" s="26" t="str">
        <f>IF(RIGHT(P48,1)="W",$M$4&amp;":0(W)",IF(RIGHT(P48,1)="L","0:"&amp;$M$4&amp;"(L)",IF(P48="","",RIGHT(P48,1)&amp;":"&amp;LEFT(P48,1))))</f>
        <v>2:3</v>
      </c>
      <c r="Q14" s="27" t="str">
        <f>IF(LEFT(P44,1)="W",$M$4&amp;":0(W)",IF(LEFT(P44,1)="L","0:"&amp;$M$4&amp;"(L)",IF(P44="","",P44)))</f>
        <v>3:0</v>
      </c>
      <c r="R14" s="29" t="str">
        <f>IF(RIGHT(P39,1)="W",$M$4&amp;":0(W)",IF(RIGHT(P39,1)="L","0:"&amp;$M$4&amp;"(L)",IF(P39="","",RIGHT(P39,1)&amp;":"&amp;LEFT(P39,1))))</f>
        <v>2:3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 t="s">
        <v>27</v>
      </c>
      <c r="I16" s="97">
        <v>28</v>
      </c>
      <c r="J16" s="100" t="s">
        <v>80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1</v>
      </c>
      <c r="N16" s="106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10</v>
      </c>
      <c r="T16" s="112"/>
      <c r="U16" s="91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2:3</v>
      </c>
      <c r="L17" s="26" t="str">
        <f>IF(RIGHT(P50,1)="W",$M$4&amp;":0(W)",IF(RIGHT(P50,1)="L","0:"&amp;$M$4&amp;"(L)",IF(P50="","",RIGHT(P50,1)&amp;":"&amp;LEFT(P50,1))))</f>
        <v>2:3</v>
      </c>
      <c r="M17" s="26" t="str">
        <f>IF(RIGHT(P58,1)="W",$M$4&amp;":0(W)",IF(RIGHT(P58,1)="L","0:"&amp;$M$4&amp;"(L)",IF(P58="","",RIGHT(P58,1)&amp;":"&amp;LEFT(P58,1))))</f>
        <v>1:3</v>
      </c>
      <c r="N17" s="107"/>
      <c r="O17" s="35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>3:2</v>
      </c>
      <c r="Q17" s="26" t="str">
        <f>IF(RIGHT(P40,1)="W",$M$4&amp;":0(W)",IF(RIGHT(P40,1)="L","0:"&amp;$M$4&amp;"(L)",IF(P40="","",RIGHT(P40,1)&amp;":"&amp;LEFT(P40,1))))</f>
        <v>3:1</v>
      </c>
      <c r="R17" s="39" t="str">
        <f>IF(LEFT(P36,1)="W",$M$4&amp;":0(W)",IF(LEFT(P36,1)="L","0:"&amp;$M$4&amp;"(L)",IF(P36="","",P36)))</f>
        <v>2:3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 t="s">
        <v>27</v>
      </c>
      <c r="I19" s="97">
        <v>21</v>
      </c>
      <c r="J19" s="100" t="s">
        <v>81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103"/>
      <c r="P19" s="23">
        <f>IF(LEFT(P59,1)="L",0,(IF(P59="","",(IF(LEFT(P59,1)&gt;RIGHT(P59,1),2,1)))))</f>
        <v>1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8</v>
      </c>
      <c r="T19" s="112"/>
      <c r="U19" s="91" t="s">
        <v>16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0:3</v>
      </c>
      <c r="L20" s="27" t="str">
        <f>IF(LEFT(P37,1)="W",$M$4&amp;":0(W)",IF(LEFT(P37,1)="L","0:"&amp;$M$4&amp;"(L)",IF(P37="","",P37)))</f>
        <v>1:3</v>
      </c>
      <c r="M20" s="26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0:3</v>
      </c>
      <c r="O20" s="104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3:0</v>
      </c>
      <c r="R20" s="29" t="str">
        <f>IF(RIGHT(P56,1)="W",$M$4&amp;":0(W)",IF(RIGHT(P56,1)="L","0:"&amp;$M$4&amp;"(L)",IF(P56="","",RIGHT(P56,1)&amp;":"&amp;LEFT(P56,1))))</f>
        <v>2:3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22</v>
      </c>
      <c r="I22" s="97">
        <v>33</v>
      </c>
      <c r="J22" s="100" t="s">
        <v>82</v>
      </c>
      <c r="K22" s="33">
        <f>IF(LEFT(P38,1)="L",0,(IF(P38="","",(IF(LEFT(P38,1)&gt;RIGHT(P38,1),2,1)))))</f>
        <v>1</v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2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1</v>
      </c>
      <c r="S22" s="109">
        <f>IF((AND(COUNTIF(J7:J30,"&gt;""")&gt;2,COUNTIF(P33:P60,"&gt;""")&gt;0)),SUM(K22,L22,M22,N22,O22,P22,Q22,R22),"")</f>
        <v>11</v>
      </c>
      <c r="T22" s="112"/>
      <c r="U22" s="91" t="s">
        <v>13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2:3</v>
      </c>
      <c r="L23" s="26" t="str">
        <f>IF(RIGHT(P33,1)="W",$M$4&amp;":0(W)",IF(RIGHT(P33,1)="L","0:"&amp;$M$4&amp;"(L)",IF(P33="","",RIGHT(P33,1)&amp;":"&amp;LEFT(P33,1))))</f>
        <v>3:0</v>
      </c>
      <c r="M23" s="27" t="str">
        <f>IF(LEFT(P48,1)="W",$M$4&amp;":0(W)",IF(LEFT(P48,1)="L","0:"&amp;$M$4&amp;"(L)",IF(P48="","",P48)))</f>
        <v>3:2</v>
      </c>
      <c r="N23" s="26" t="str">
        <f>IF(RIGHT(P43,1)="W",$M$4&amp;":0(W)",IF(RIGHT(P43,1)="L","0:"&amp;$M$4&amp;"(L)",IF(P43="","",RIGHT(P43,1)&amp;":"&amp;LEFT(P43,1))))</f>
        <v>2:3</v>
      </c>
      <c r="O23" s="35" t="str">
        <f>IF(RIGHT(P59,1)="W",$M$4&amp;":0(W)",IF(RIGHT(P59,1)="L","0:"&amp;$M$4&amp;"(L)",IF(P59="","",RIGHT(P59,1)&amp;":"&amp;LEFT(P59,1))))</f>
        <v>3:0</v>
      </c>
      <c r="P23" s="107"/>
      <c r="Q23" s="26" t="str">
        <f>IF(RIGHT(P55,1)="W",$M$4&amp;":0(W)",IF(RIGHT(P55,1)="L","0:"&amp;$M$4&amp;"(L)",IF(P55="","",RIGHT(P55,1)&amp;":"&amp;LEFT(P55,1))))</f>
        <v>3:1</v>
      </c>
      <c r="R23" s="39" t="str">
        <f>IF(LEFT(P52,1)="W",$M$4&amp;":0(W)",IF(LEFT(P52,1)="L","0:"&amp;$M$4&amp;"(L)",IF(P52="","",P52)))</f>
        <v>2:3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 t="s">
        <v>27</v>
      </c>
      <c r="I25" s="97">
        <v>22</v>
      </c>
      <c r="J25" s="100" t="s">
        <v>83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1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1</v>
      </c>
      <c r="S25" s="109">
        <f>IF((AND(COUNTIF(J7:J30,"&gt;""")&gt;2,COUNTIF(P33:P60,"&gt;""")&gt;0)),SUM(K25,L25,M25,N25,O25,P25,Q25,R25),"")</f>
        <v>7</v>
      </c>
      <c r="T25" s="112"/>
      <c r="U25" s="91" t="s">
        <v>17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1:3</v>
      </c>
      <c r="L26" s="27" t="str">
        <f>IF(LEFT(P47)="W",$M$4&amp;":0(W)",IF(LEFT(P47,1)="L","0:"&amp;$M$4&amp;"(L)",IF(P47="","",P47)))</f>
        <v>0:3</v>
      </c>
      <c r="M26" s="26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1:3</v>
      </c>
      <c r="O26" s="35" t="str">
        <f>IF(RIGHT(P51,1)="W",$M$4&amp;":0(W)",IF(RIGHT(P51,1)="L","0:"&amp;$M$4&amp;"(L)",IF(P51="","",RIGHT(P51,1)&amp;":"&amp;LEFT(P51,1))))</f>
        <v>0:3</v>
      </c>
      <c r="P26" s="28" t="str">
        <f>IF(LEFT(P55,1)="W",$M$4&amp;":0(W)",IF(LEFT(P55,1)="L","0:"&amp;$M$4&amp;"(L)",IF(P55="","",P55)))</f>
        <v>1:3</v>
      </c>
      <c r="Q26" s="107"/>
      <c r="R26" s="39" t="str">
        <f>IF(LEFT(P60,1)="W",$M$4&amp;":0(W)",IF(LEFT(P60,1)="L","0:"&amp;$M$4&amp;"(L)",IF(P60="","",P60)))</f>
        <v>1:3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 t="s">
        <v>22</v>
      </c>
      <c r="I28" s="97">
        <v>31</v>
      </c>
      <c r="J28" s="100" t="s">
        <v>84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2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2</v>
      </c>
      <c r="Q28" s="23">
        <f>IF(RIGHT(P60,1)="L",0,(IF(P60="","",(IF(RIGHT(P60,1)&gt;LEFT(P60,1),2,1)))))</f>
        <v>2</v>
      </c>
      <c r="R28" s="144"/>
      <c r="S28" s="109">
        <f>IF((AND(COUNTIF(J7:J30,"&gt;""")&gt;2,COUNTIF(P33:P60,"&gt;""")&gt;0)),SUM(K28,L28,M28,N28,O28,P28,Q28,R28),"")</f>
        <v>14</v>
      </c>
      <c r="T28" s="112"/>
      <c r="U28" s="91" t="s">
        <v>10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3:1</v>
      </c>
      <c r="L29" s="26" t="str">
        <f>IF(RIGHT(P42,1)="W",$M$4&amp;":0(W)",IF(RIGHT(P42,1)="L","0:"&amp;$M$4&amp;"(L)",IF(P42="","",RIGHT(P42,1)&amp;":"&amp;LEFT(P42,1))))</f>
        <v>3:0</v>
      </c>
      <c r="M29" s="27" t="str">
        <f>IF(LEFT(P39,1)="W",$M$4&amp;":0(W)",IF(LEFT(P39,1)="L","0:"&amp;$M$4&amp;"(L)",IF(P39="","",P39)))</f>
        <v>3:2</v>
      </c>
      <c r="N29" s="26" t="str">
        <f>IF(RIGHT(P36,1)="W",$M$4&amp;":0(W)",IF(RIGHT(P36,1)="L","0:"&amp;$M$4&amp;"(L)",IF(P36="","",RIGHT(P36,1)&amp;":"&amp;LEFT(P36,1))))</f>
        <v>3:2</v>
      </c>
      <c r="O29" s="28" t="str">
        <f>IF(LEFT(P56,1)="W",$M$4&amp;":0(W)",IF(LEFT(P56,1)="L","0:"&amp;$M$4&amp;"(L)",IF(P56="","",P56)))</f>
        <v>3:2</v>
      </c>
      <c r="P29" s="35" t="str">
        <f>IF(RIGHT(P52,1)="W",$M$4&amp;":0(W)",IF(RIGHT(P52,1)="L","0:"&amp;$M$4&amp;"(L)",IF(P52="","",RIGHT(P52,1)&amp;":"&amp;LEFT(P52,1))))</f>
        <v>3:2</v>
      </c>
      <c r="Q29" s="26" t="str">
        <f>IF(RIGHT(P60,1)="W",$M$4&amp;":0(W)",IF(RIGHT(P60,1)="L","0:"&amp;$M$4&amp;"(L)",IF(P60="","",RIGHT(P60,1)&amp;":"&amp;LEFT(P60,1))))</f>
        <v>3:1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9</v>
      </c>
      <c r="J33" s="51" t="str">
        <f>IF(А1!Уч2="","",А1!Уч2)</f>
        <v>Болдырев Андрей+</v>
      </c>
      <c r="K33" s="52" t="str">
        <f t="shared" ref="K33:K60" si="0">"-"</f>
        <v>-</v>
      </c>
      <c r="L33" s="123" t="str">
        <f>IF(А1!Уч6="","",А1!Уч6)</f>
        <v>Садыков Алмаз+</v>
      </c>
      <c r="M33" s="124"/>
      <c r="N33" s="124"/>
      <c r="O33" s="125"/>
      <c r="P33" s="53" t="s">
        <v>39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12</v>
      </c>
      <c r="J34" s="56" t="str">
        <f>IF(А1!Уч3="","",А1!Уч3)</f>
        <v>Бекназаров Ермек+</v>
      </c>
      <c r="K34" s="57" t="str">
        <f t="shared" si="0"/>
        <v>-</v>
      </c>
      <c r="L34" s="126" t="str">
        <f>IF(А1!Уч5="","",А1!Уч5)</f>
        <v>Нурмухамет Данияр+</v>
      </c>
      <c r="M34" s="127"/>
      <c r="N34" s="127"/>
      <c r="O34" s="128"/>
      <c r="P34" s="58" t="s">
        <v>38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9</v>
      </c>
      <c r="J35" s="60" t="str">
        <f>IF(А1!Уч1="","",А1!Уч1)</f>
        <v>Забанов Филипп+</v>
      </c>
      <c r="K35" s="61" t="str">
        <f t="shared" si="0"/>
        <v>-</v>
      </c>
      <c r="L35" s="129" t="str">
        <f>IF(А1!Уч7="","",А1!Уч7)</f>
        <v>Куанышбеков Алмат+</v>
      </c>
      <c r="M35" s="115"/>
      <c r="N35" s="115"/>
      <c r="O35" s="116"/>
      <c r="P35" s="62" t="s">
        <v>37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18</v>
      </c>
      <c r="J36" s="64" t="str">
        <f>IF(А1!Уч4="","",А1!Уч4)</f>
        <v>Тажиев Нурсултан+</v>
      </c>
      <c r="K36" s="65" t="str">
        <f t="shared" si="0"/>
        <v>-</v>
      </c>
      <c r="L36" s="120" t="str">
        <f>IF(А1!Уч8="","",А1!Уч8)</f>
        <v>Пак Данил+</v>
      </c>
      <c r="M36" s="121"/>
      <c r="N36" s="121"/>
      <c r="O36" s="122"/>
      <c r="P36" s="66" t="s">
        <v>42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12</v>
      </c>
      <c r="J37" s="51" t="str">
        <f>IF(А1!Уч5="","",А1!Уч5)</f>
        <v>Нурмухамет Данияр+</v>
      </c>
      <c r="K37" s="52" t="str">
        <f t="shared" si="0"/>
        <v>-</v>
      </c>
      <c r="L37" s="123" t="str">
        <f>IF(А1!Уч2="","",А1!Уч2)</f>
        <v>Болдырев Андрей+</v>
      </c>
      <c r="M37" s="124"/>
      <c r="N37" s="124"/>
      <c r="O37" s="125"/>
      <c r="P37" s="53" t="s">
        <v>41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9</v>
      </c>
      <c r="J38" s="56" t="str">
        <f>IF(А1!Уч6="","",А1!Уч6)</f>
        <v>Садыков Алмаз+</v>
      </c>
      <c r="K38" s="57" t="str">
        <f t="shared" si="0"/>
        <v>-</v>
      </c>
      <c r="L38" s="126" t="str">
        <f>IF(А1!Уч1="","",А1!Уч1)</f>
        <v>Забанов Филипп+</v>
      </c>
      <c r="M38" s="127"/>
      <c r="N38" s="127"/>
      <c r="O38" s="128"/>
      <c r="P38" s="58" t="s">
        <v>42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18</v>
      </c>
      <c r="J39" s="60" t="str">
        <f>IF(А1!Уч8="","",А1!Уч8)</f>
        <v>Пак Данил+</v>
      </c>
      <c r="K39" s="61" t="str">
        <f t="shared" si="0"/>
        <v>-</v>
      </c>
      <c r="L39" s="129" t="str">
        <f>IF(А1!Уч3="","",А1!Уч3)</f>
        <v>Бекназаров Ермек+</v>
      </c>
      <c r="M39" s="115"/>
      <c r="N39" s="115"/>
      <c r="O39" s="116"/>
      <c r="P39" s="62" t="s">
        <v>38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9</v>
      </c>
      <c r="J40" s="64" t="str">
        <f>IF(А1!Уч7="","",А1!Уч7)</f>
        <v>Куанышбеков Алмат+</v>
      </c>
      <c r="K40" s="65" t="str">
        <f t="shared" si="0"/>
        <v>-</v>
      </c>
      <c r="L40" s="120" t="str">
        <f>IF(А1!Уч4="","",А1!Уч4)</f>
        <v>Тажиев Нурсултан+</v>
      </c>
      <c r="M40" s="121"/>
      <c r="N40" s="121"/>
      <c r="O40" s="122"/>
      <c r="P40" s="66" t="s">
        <v>41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9</v>
      </c>
      <c r="J41" s="51" t="str">
        <f>IF(А1!Уч1="","",А1!Уч1)</f>
        <v>Забанов Филипп+</v>
      </c>
      <c r="K41" s="52" t="str">
        <f t="shared" si="0"/>
        <v>-</v>
      </c>
      <c r="L41" s="123" t="str">
        <f>IF(А1!Уч5="","",А1!Уч5)</f>
        <v>Нурмухамет Данияр+</v>
      </c>
      <c r="M41" s="124"/>
      <c r="N41" s="124"/>
      <c r="O41" s="125"/>
      <c r="P41" s="53" t="s">
        <v>35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18</v>
      </c>
      <c r="J42" s="56" t="str">
        <f>IF(А1!Уч2="","",А1!Уч2)</f>
        <v>Болдырев Андрей+</v>
      </c>
      <c r="K42" s="57" t="str">
        <f t="shared" si="0"/>
        <v>-</v>
      </c>
      <c r="L42" s="126" t="str">
        <f>IF(А1!Уч8="","",А1!Уч8)</f>
        <v>Пак Данил+</v>
      </c>
      <c r="M42" s="127"/>
      <c r="N42" s="127"/>
      <c r="O42" s="128"/>
      <c r="P42" s="58" t="s">
        <v>39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10</v>
      </c>
      <c r="J43" s="60" t="str">
        <f>IF(А1!Уч4="","",А1!Уч4)</f>
        <v>Тажиев Нурсултан+</v>
      </c>
      <c r="K43" s="61" t="str">
        <f t="shared" si="0"/>
        <v>-</v>
      </c>
      <c r="L43" s="129" t="str">
        <f>IF(А1!Уч6="","",А1!Уч6)</f>
        <v>Садыков Алмаз+</v>
      </c>
      <c r="M43" s="115"/>
      <c r="N43" s="115"/>
      <c r="O43" s="116"/>
      <c r="P43" s="62" t="s">
        <v>38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14</v>
      </c>
      <c r="J44" s="64" t="str">
        <f>IF(А1!Уч3="","",А1!Уч3)</f>
        <v>Бекназаров Ермек+</v>
      </c>
      <c r="K44" s="65" t="str">
        <f t="shared" si="0"/>
        <v>-</v>
      </c>
      <c r="L44" s="120" t="str">
        <f>IF(А1!Уч7="","",А1!Уч7)</f>
        <v>Куанышбеков Алмат+</v>
      </c>
      <c r="M44" s="121"/>
      <c r="N44" s="121"/>
      <c r="O44" s="122"/>
      <c r="P44" s="66" t="s">
        <v>35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18</v>
      </c>
      <c r="J45" s="51" t="str">
        <f>IF(А1!Уч8="","",А1!Уч8)</f>
        <v>Пак Данил+</v>
      </c>
      <c r="K45" s="52" t="str">
        <f t="shared" si="0"/>
        <v>-</v>
      </c>
      <c r="L45" s="123" t="str">
        <f>IF(А1!Уч1="","",А1!Уч1)</f>
        <v>Забанов Филипп+</v>
      </c>
      <c r="M45" s="124"/>
      <c r="N45" s="124"/>
      <c r="O45" s="125"/>
      <c r="P45" s="53" t="s">
        <v>37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10</v>
      </c>
      <c r="J46" s="56" t="str">
        <f>IF(А1!Уч5="","",А1!Уч5)</f>
        <v>Нурмухамет Данияр+</v>
      </c>
      <c r="K46" s="57" t="str">
        <f t="shared" si="0"/>
        <v>-</v>
      </c>
      <c r="L46" s="126" t="str">
        <f>IF(А1!Уч4="","",А1!Уч4)</f>
        <v>Тажиев Нурсултан+</v>
      </c>
      <c r="M46" s="127"/>
      <c r="N46" s="127"/>
      <c r="O46" s="128"/>
      <c r="P46" s="58" t="s">
        <v>39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9</v>
      </c>
      <c r="J47" s="60" t="str">
        <f>IF(А1!Уч7="","",А1!Уч7)</f>
        <v>Куанышбеков Алмат+</v>
      </c>
      <c r="K47" s="61" t="str">
        <f t="shared" si="0"/>
        <v>-</v>
      </c>
      <c r="L47" s="129" t="str">
        <f>IF(А1!Уч2="","",А1!Уч2)</f>
        <v>Болдырев Андрей+</v>
      </c>
      <c r="M47" s="115"/>
      <c r="N47" s="115"/>
      <c r="O47" s="116"/>
      <c r="P47" s="58" t="s">
        <v>39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18</v>
      </c>
      <c r="J48" s="64" t="str">
        <f>IF(А1!Уч6="","",А1!Уч6)</f>
        <v>Садыков Алмаз+</v>
      </c>
      <c r="K48" s="65" t="str">
        <f t="shared" si="0"/>
        <v>-</v>
      </c>
      <c r="L48" s="120" t="str">
        <f>IF(А1!Уч3="","",А1!Уч3)</f>
        <v>Бекназаров Ермек+</v>
      </c>
      <c r="M48" s="121"/>
      <c r="N48" s="121"/>
      <c r="O48" s="122"/>
      <c r="P48" s="58" t="s">
        <v>38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10</v>
      </c>
      <c r="J49" s="51" t="str">
        <f>IF(А1!Уч1="","",А1!Уч1)</f>
        <v>Забанов Филипп+</v>
      </c>
      <c r="K49" s="52" t="str">
        <f t="shared" si="0"/>
        <v>-</v>
      </c>
      <c r="L49" s="123" t="str">
        <f>IF(А1!Уч3="","",А1!Уч3)</f>
        <v>Бекназаров Ермек+</v>
      </c>
      <c r="M49" s="124"/>
      <c r="N49" s="124"/>
      <c r="O49" s="125"/>
      <c r="P49" s="58" t="s">
        <v>39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10</v>
      </c>
      <c r="J50" s="56" t="str">
        <f>IF(А1!Уч2="","",А1!Уч2)</f>
        <v>Болдырев Андрей+</v>
      </c>
      <c r="K50" s="57" t="str">
        <f t="shared" si="0"/>
        <v>-</v>
      </c>
      <c r="L50" s="126" t="str">
        <f>IF(А1!Уч4="","",А1!Уч4)</f>
        <v>Тажиев Нурсултан+</v>
      </c>
      <c r="M50" s="127"/>
      <c r="N50" s="127"/>
      <c r="O50" s="128"/>
      <c r="P50" s="58" t="s">
        <v>38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16</v>
      </c>
      <c r="J51" s="60" t="str">
        <f>IF(А1!Уч5="","",А1!Уч5)</f>
        <v>Нурмухамет Данияр+</v>
      </c>
      <c r="K51" s="61" t="str">
        <f t="shared" si="0"/>
        <v>-</v>
      </c>
      <c r="L51" s="129" t="str">
        <f>IF(А1!Уч7="","",А1!Уч7)</f>
        <v>Куанышбеков Алмат+</v>
      </c>
      <c r="M51" s="115"/>
      <c r="N51" s="115"/>
      <c r="O51" s="116"/>
      <c r="P51" s="62" t="s">
        <v>35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18</v>
      </c>
      <c r="J52" s="64" t="str">
        <f>IF(А1!Уч6="","",А1!Уч6)</f>
        <v>Садыков Алмаз+</v>
      </c>
      <c r="K52" s="65" t="str">
        <f t="shared" si="0"/>
        <v>-</v>
      </c>
      <c r="L52" s="120" t="str">
        <f>IF(А1!Уч8="","",А1!Уч8)</f>
        <v>Пак Данил+</v>
      </c>
      <c r="M52" s="121"/>
      <c r="N52" s="121"/>
      <c r="O52" s="122"/>
      <c r="P52" s="66" t="s">
        <v>42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10</v>
      </c>
      <c r="J53" s="51" t="str">
        <f>IF(А1!Уч4="","",А1!Уч4)</f>
        <v>Тажиев Нурсултан+</v>
      </c>
      <c r="K53" s="52" t="str">
        <f t="shared" si="0"/>
        <v>-</v>
      </c>
      <c r="L53" s="123" t="str">
        <f>IF(А1!Уч1="","",А1!Уч1)</f>
        <v>Забанов Филипп+</v>
      </c>
      <c r="M53" s="124"/>
      <c r="N53" s="124"/>
      <c r="O53" s="125"/>
      <c r="P53" s="53" t="s">
        <v>42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13</v>
      </c>
      <c r="J54" s="56" t="str">
        <f>IF(А1!Уч3="","",А1!Уч3)</f>
        <v>Бекназаров Ермек+</v>
      </c>
      <c r="K54" s="57" t="str">
        <f t="shared" si="0"/>
        <v>-</v>
      </c>
      <c r="L54" s="126" t="str">
        <f>IF(А1!Уч2="","",А1!Уч2)</f>
        <v>Болдырев Андрей+</v>
      </c>
      <c r="M54" s="127"/>
      <c r="N54" s="127"/>
      <c r="O54" s="128"/>
      <c r="P54" s="58" t="s">
        <v>35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12</v>
      </c>
      <c r="J55" s="60" t="str">
        <f>IF(А1!Уч7="","",А1!Уч7)</f>
        <v>Куанышбеков Алмат+</v>
      </c>
      <c r="K55" s="61" t="str">
        <f t="shared" si="0"/>
        <v>-</v>
      </c>
      <c r="L55" s="129" t="str">
        <f>IF(А1!Уч6="","",А1!Уч6)</f>
        <v>Садыков Алмаз+</v>
      </c>
      <c r="M55" s="115"/>
      <c r="N55" s="115"/>
      <c r="O55" s="116"/>
      <c r="P55" s="62" t="s">
        <v>41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18</v>
      </c>
      <c r="J56" s="64" t="str">
        <f>IF(А1!Уч8="","",А1!Уч8)</f>
        <v>Пак Данил+</v>
      </c>
      <c r="K56" s="65" t="str">
        <f t="shared" si="0"/>
        <v>-</v>
      </c>
      <c r="L56" s="120" t="str">
        <f>IF(А1!Уч5="","",А1!Уч5)</f>
        <v>Нурмухамет Данияр+</v>
      </c>
      <c r="M56" s="121"/>
      <c r="N56" s="121"/>
      <c r="O56" s="122"/>
      <c r="P56" s="66" t="s">
        <v>38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12</v>
      </c>
      <c r="J57" s="51" t="str">
        <f>IF(А1!Уч1="","",А1!Уч1)</f>
        <v>Забанов Филипп+</v>
      </c>
      <c r="K57" s="52" t="str">
        <f t="shared" si="0"/>
        <v>-</v>
      </c>
      <c r="L57" s="123" t="str">
        <f>IF(А1!Уч2="","",А1!Уч2)</f>
        <v>Болдырев Андрей+</v>
      </c>
      <c r="M57" s="124"/>
      <c r="N57" s="124"/>
      <c r="O57" s="125"/>
      <c r="P57" s="58" t="s">
        <v>37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16</v>
      </c>
      <c r="J58" s="56" t="str">
        <f>IF(А1!Уч3="","",А1!Уч3)</f>
        <v>Бекназаров Ермек+</v>
      </c>
      <c r="K58" s="57" t="str">
        <f t="shared" si="0"/>
        <v>-</v>
      </c>
      <c r="L58" s="126" t="str">
        <f>IF(А1!Уч4="","",А1!Уч4)</f>
        <v>Тажиев Нурсултан+</v>
      </c>
      <c r="M58" s="127"/>
      <c r="N58" s="127"/>
      <c r="O58" s="128"/>
      <c r="P58" s="58" t="s">
        <v>37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15</v>
      </c>
      <c r="J59" s="60" t="str">
        <f>IF(А1!Уч5="","",А1!Уч5)</f>
        <v>Нурмухамет Данияр+</v>
      </c>
      <c r="K59" s="61" t="str">
        <f t="shared" si="0"/>
        <v>-</v>
      </c>
      <c r="L59" s="129" t="str">
        <f>IF(А1!Уч6="","",А1!Уч6)</f>
        <v>Садыков Алмаз+</v>
      </c>
      <c r="M59" s="115"/>
      <c r="N59" s="115"/>
      <c r="O59" s="116"/>
      <c r="P59" s="62" t="s">
        <v>39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18</v>
      </c>
      <c r="J60" s="64" t="str">
        <f>IF(А1!Уч7="","",А1!Уч7)</f>
        <v>Куанышбеков Алмат+</v>
      </c>
      <c r="K60" s="65" t="str">
        <f t="shared" si="0"/>
        <v>-</v>
      </c>
      <c r="L60" s="120" t="str">
        <f>IF(А1!Уч8="","",А1!Уч8)</f>
        <v>Пак Данил+</v>
      </c>
      <c r="M60" s="121"/>
      <c r="N60" s="121"/>
      <c r="O60" s="122"/>
      <c r="P60" s="66" t="s">
        <v>41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47:O47 Q47">
    <cfRule type="expression" dxfId="4603" priority="18">
      <formula>$S$47="сыграна"</formula>
    </cfRule>
  </conditionalFormatting>
  <conditionalFormatting sqref="I47:O47 Q47:R47 Q10:Q12 L25:L27">
    <cfRule type="expression" dxfId="4602" priority="45">
      <formula>$S$47="встреча играется"</formula>
    </cfRule>
  </conditionalFormatting>
  <conditionalFormatting sqref="I48:O48 Q48">
    <cfRule type="expression" dxfId="4601" priority="19">
      <formula>$S$48="сыграна"</formula>
    </cfRule>
  </conditionalFormatting>
  <conditionalFormatting sqref="I48:O48 Q48:R48 P13:P15 M22:M24">
    <cfRule type="expression" dxfId="4600" priority="46">
      <formula>$S$48="встреча играется"</formula>
    </cfRule>
  </conditionalFormatting>
  <conditionalFormatting sqref="I49:O49 Q49">
    <cfRule type="expression" dxfId="4599" priority="20">
      <formula>$S$49="сыграна"</formula>
    </cfRule>
  </conditionalFormatting>
  <conditionalFormatting sqref="I49:O49 Q49:R49 M7:M9 K13:K15">
    <cfRule type="expression" dxfId="4598" priority="47">
      <formula>$S$49="встреча играется"</formula>
    </cfRule>
  </conditionalFormatting>
  <conditionalFormatting sqref="I57:O57 Q57:R57 L7:L9 K10:K12">
    <cfRule type="expression" dxfId="4597" priority="54">
      <formula>$S$57="встреча играется"</formula>
    </cfRule>
  </conditionalFormatting>
  <conditionalFormatting sqref="I57:O57 Q57:R57">
    <cfRule type="expression" dxfId="4596" priority="2">
      <formula>$S$57="сыграна"</formula>
    </cfRule>
  </conditionalFormatting>
  <conditionalFormatting sqref="I35:Q35">
    <cfRule type="expression" dxfId="4595" priority="6">
      <formula>$S$35="сыграна"</formula>
    </cfRule>
  </conditionalFormatting>
  <conditionalFormatting sqref="I36:Q36">
    <cfRule type="expression" dxfId="4594" priority="7">
      <formula>$S$36="сыграна"</formula>
    </cfRule>
  </conditionalFormatting>
  <conditionalFormatting sqref="I37:Q37">
    <cfRule type="expression" dxfId="4593" priority="8">
      <formula>$S$37="сыграна"</formula>
    </cfRule>
  </conditionalFormatting>
  <conditionalFormatting sqref="I38:Q38">
    <cfRule type="expression" dxfId="4592" priority="9">
      <formula>$S$38="сыграна"</formula>
    </cfRule>
  </conditionalFormatting>
  <conditionalFormatting sqref="I39:Q39">
    <cfRule type="expression" dxfId="4591" priority="10">
      <formula>$S$39="сыграна"</formula>
    </cfRule>
  </conditionalFormatting>
  <conditionalFormatting sqref="I40:Q40">
    <cfRule type="expression" dxfId="4590" priority="11">
      <formula>$S$40="сыграна"</formula>
    </cfRule>
  </conditionalFormatting>
  <conditionalFormatting sqref="I41:Q41">
    <cfRule type="expression" dxfId="4589" priority="12">
      <formula>$S$41="сыграна"</formula>
    </cfRule>
  </conditionalFormatting>
  <conditionalFormatting sqref="I42:Q42">
    <cfRule type="expression" dxfId="4588" priority="13">
      <formula>$S$42="сыграна"</formula>
    </cfRule>
  </conditionalFormatting>
  <conditionalFormatting sqref="I43:Q43">
    <cfRule type="expression" dxfId="4587" priority="14">
      <formula>$S$43="сыграна"</formula>
    </cfRule>
  </conditionalFormatting>
  <conditionalFormatting sqref="I46:Q46">
    <cfRule type="expression" dxfId="4586" priority="17">
      <formula>$S$46="сыграна"</formula>
    </cfRule>
  </conditionalFormatting>
  <conditionalFormatting sqref="I50:Q50">
    <cfRule type="expression" dxfId="4585" priority="21">
      <formula>$S$50="сыграна"</formula>
    </cfRule>
  </conditionalFormatting>
  <conditionalFormatting sqref="I51:Q51">
    <cfRule type="expression" dxfId="4584" priority="22">
      <formula>$S$51="сыграна"</formula>
    </cfRule>
  </conditionalFormatting>
  <conditionalFormatting sqref="I52:Q52">
    <cfRule type="expression" dxfId="4583" priority="23">
      <formula>$S$52="сыграна"</formula>
    </cfRule>
  </conditionalFormatting>
  <conditionalFormatting sqref="I53:Q53">
    <cfRule type="expression" dxfId="4582" priority="24">
      <formula>$S$53="сыграна"</formula>
    </cfRule>
  </conditionalFormatting>
  <conditionalFormatting sqref="I54:Q54">
    <cfRule type="expression" dxfId="4581" priority="25">
      <formula>$S$54="сыграна"</formula>
    </cfRule>
  </conditionalFormatting>
  <conditionalFormatting sqref="I55:Q55">
    <cfRule type="expression" dxfId="4580" priority="26">
      <formula>$S$55="сыграна"</formula>
    </cfRule>
  </conditionalFormatting>
  <conditionalFormatting sqref="I33:R33 P10:P12 L22:L24">
    <cfRule type="expression" dxfId="4579" priority="31">
      <formula>$S$33="встреча играется"</formula>
    </cfRule>
  </conditionalFormatting>
  <conditionalFormatting sqref="I33:R33">
    <cfRule type="expression" dxfId="4578" priority="4">
      <formula>$S$33="сыграна"</formula>
    </cfRule>
  </conditionalFormatting>
  <conditionalFormatting sqref="I34:R34 O13:O15 M19:M21">
    <cfRule type="expression" dxfId="4577" priority="32">
      <formula>$S$34="встреча играется"</formula>
    </cfRule>
  </conditionalFormatting>
  <conditionalFormatting sqref="I34:R34">
    <cfRule type="expression" dxfId="4576" priority="5">
      <formula>$S$34="сыграна"</formula>
    </cfRule>
  </conditionalFormatting>
  <conditionalFormatting sqref="I35:R35 Q7:Q9 K25:K27">
    <cfRule type="expression" dxfId="4575" priority="33">
      <formula>$S$35="встреча играется"</formula>
    </cfRule>
  </conditionalFormatting>
  <conditionalFormatting sqref="I36:R36 R16:R18 N28:N30">
    <cfRule type="expression" dxfId="4574" priority="34">
      <formula>$S$36="встреча играется"</formula>
    </cfRule>
  </conditionalFormatting>
  <conditionalFormatting sqref="I37:R37 O10:O12 L19:L21">
    <cfRule type="expression" dxfId="4573" priority="35">
      <formula>$S$37="встреча играется"</formula>
    </cfRule>
  </conditionalFormatting>
  <conditionalFormatting sqref="I38:R38 P7:P9 K22:K24">
    <cfRule type="expression" dxfId="4572" priority="36">
      <formula>$S$38="встреча играется"</formula>
    </cfRule>
  </conditionalFormatting>
  <conditionalFormatting sqref="I39:R39 R13:R15 M28:M30">
    <cfRule type="expression" dxfId="4571" priority="37">
      <formula>$S$39="встреча играется"</formula>
    </cfRule>
  </conditionalFormatting>
  <conditionalFormatting sqref="I40:R40 Q16:Q18 N25:N27">
    <cfRule type="expression" dxfId="4570" priority="38">
      <formula>$S$40="встреча играется"</formula>
    </cfRule>
  </conditionalFormatting>
  <conditionalFormatting sqref="I41:R41 O7:O9 K19:K21">
    <cfRule type="expression" dxfId="4569" priority="39">
      <formula>$S$41="встреча играется"</formula>
    </cfRule>
  </conditionalFormatting>
  <conditionalFormatting sqref="I42:R42 R10:R12 L28:L30">
    <cfRule type="expression" dxfId="4568" priority="40">
      <formula>$S$42="встреча играется"</formula>
    </cfRule>
  </conditionalFormatting>
  <conditionalFormatting sqref="I43:R43 P16:P18 N22:N24">
    <cfRule type="expression" dxfId="4567" priority="41">
      <formula>$S$43="встреча играется"</formula>
    </cfRule>
  </conditionalFormatting>
  <conditionalFormatting sqref="I44:R44 Q13:Q15 M25:M27">
    <cfRule type="expression" dxfId="4566" priority="42">
      <formula>$S$44="встреча играется"</formula>
    </cfRule>
  </conditionalFormatting>
  <conditionalFormatting sqref="I44:R44">
    <cfRule type="expression" dxfId="4565" priority="15">
      <formula>$S$44="сыграна"</formula>
    </cfRule>
  </conditionalFormatting>
  <conditionalFormatting sqref="I45:R45 R7:R9 K28:K30">
    <cfRule type="expression" dxfId="4564" priority="43">
      <formula>$S$45="встреча играется"</formula>
    </cfRule>
  </conditionalFormatting>
  <conditionalFormatting sqref="I45:R45">
    <cfRule type="expression" dxfId="4563" priority="16">
      <formula>$S$45="сыграна"</formula>
    </cfRule>
  </conditionalFormatting>
  <conditionalFormatting sqref="I46:R46 O16:O18 N19:N21">
    <cfRule type="expression" dxfId="4562" priority="44">
      <formula>$S$46="встреча играется"</formula>
    </cfRule>
  </conditionalFormatting>
  <conditionalFormatting sqref="I50:R50 N10:N12 L16:L18">
    <cfRule type="expression" dxfId="4561" priority="48">
      <formula>$S$50="встреча играется"</formula>
    </cfRule>
  </conditionalFormatting>
  <conditionalFormatting sqref="I51:R51 Q19:Q21 O25:O27">
    <cfRule type="expression" dxfId="4560" priority="49">
      <formula>$S$51="встреча играется"</formula>
    </cfRule>
  </conditionalFormatting>
  <conditionalFormatting sqref="I52:R52 R22:R24 P28:P30">
    <cfRule type="expression" dxfId="4559" priority="50">
      <formula>$S$52="встреча играется"</formula>
    </cfRule>
  </conditionalFormatting>
  <conditionalFormatting sqref="I53:R53 N7:N9 K16:K18">
    <cfRule type="expression" dxfId="4558" priority="51">
      <formula>$S$53="встреча играется"</formula>
    </cfRule>
  </conditionalFormatting>
  <conditionalFormatting sqref="I54:R54 M10:M12 L13:L15">
    <cfRule type="expression" dxfId="4557" priority="52">
      <formula>$S$54="встреча играется"</formula>
    </cfRule>
  </conditionalFormatting>
  <conditionalFormatting sqref="I55:R55 Q22:Q24 P25:P27">
    <cfRule type="expression" dxfId="4556" priority="27">
      <formula>$S$55="встреча играется"</formula>
    </cfRule>
  </conditionalFormatting>
  <conditionalFormatting sqref="I56:R56 R19:R21 O28:O30">
    <cfRule type="expression" dxfId="4555" priority="53">
      <formula>$S$56="встреча играется"</formula>
    </cfRule>
  </conditionalFormatting>
  <conditionalFormatting sqref="I56:R56">
    <cfRule type="expression" dxfId="4554" priority="3">
      <formula>$S$56="сыграна"</formula>
    </cfRule>
  </conditionalFormatting>
  <conditionalFormatting sqref="I58:R58 N13:N15 M16:M18">
    <cfRule type="expression" dxfId="4553" priority="55">
      <formula>$S$58="встреча играется"</formula>
    </cfRule>
  </conditionalFormatting>
  <conditionalFormatting sqref="I58:R58">
    <cfRule type="expression" dxfId="4552" priority="28">
      <formula>$S$58="сыграна"</formula>
    </cfRule>
  </conditionalFormatting>
  <conditionalFormatting sqref="I59:R59 P19:P21 O22:O24">
    <cfRule type="expression" dxfId="4551" priority="56">
      <formula>$S$59="встреча играется"</formula>
    </cfRule>
  </conditionalFormatting>
  <conditionalFormatting sqref="I59:R59">
    <cfRule type="expression" dxfId="4550" priority="29">
      <formula>$S$59="сыграна"</formula>
    </cfRule>
  </conditionalFormatting>
  <conditionalFormatting sqref="I60:R60 R25:R27 Q28:Q30">
    <cfRule type="expression" dxfId="4549" priority="57">
      <formula>$S$60="встреча играется"</formula>
    </cfRule>
  </conditionalFormatting>
  <conditionalFormatting sqref="I60:R60">
    <cfRule type="expression" dxfId="4548" priority="30">
      <formula>$S$60="сыграна"</formula>
    </cfRule>
  </conditionalFormatting>
  <conditionalFormatting sqref="J7:J30">
    <cfRule type="endsWith" dxfId="4547" priority="1" operator="endsWith" text="+">
      <formula>RIGHT((J7),LEN("+"))=("+")</formula>
    </cfRule>
  </conditionalFormatting>
  <conditionalFormatting sqref="P47:P49">
    <cfRule type="expression" dxfId="4546" priority="58">
      <formula>$S$38="сыграна"</formula>
    </cfRule>
    <cfRule type="expression" dxfId="4545" priority="59">
      <formula>$S$38="встреча играется"</formula>
    </cfRule>
  </conditionalFormatting>
  <conditionalFormatting sqref="P57">
    <cfRule type="expression" dxfId="4544" priority="64">
      <formula>$S$38="сыграна"</formula>
    </cfRule>
    <cfRule type="expression" dxfId="4543" priority="65">
      <formula>$S$38="встреча играется"</formula>
    </cfRule>
  </conditionalFormatting>
  <dataValidations count="1">
    <dataValidation type="list" allowBlank="1" sqref="P33:P60" xr:uid="{00000000-0002-0000-0100-000000000000}">
      <formula1>А1!Список_счета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85</v>
      </c>
      <c r="E7" s="22"/>
      <c r="F7" s="67"/>
      <c r="G7" s="94">
        <v>1</v>
      </c>
      <c r="H7" s="97" t="s">
        <v>27</v>
      </c>
      <c r="I7" s="97">
        <v>27</v>
      </c>
      <c r="J7" s="100" t="s">
        <v>86</v>
      </c>
      <c r="K7" s="117"/>
      <c r="L7" s="23">
        <f>IF(LEFT(P57,1)="L",0,(IF(P57="","",(IF(LEFT(P57,1)&gt;RIGHT(P57,1),2,1)))))</f>
        <v>1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0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2</v>
      </c>
      <c r="S7" s="109">
        <f>IF((AND(COUNTIF(J7:J30,"&gt;""")&gt;2,COUNTIF(P33:P60,"&gt;""")&gt;0)),SUM(K7,L7,M7,N7,O7,P7,Q7,R7),"")</f>
        <v>9</v>
      </c>
      <c r="T7" s="112"/>
      <c r="U7" s="91" t="s">
        <v>14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87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2:3</v>
      </c>
      <c r="M8" s="27" t="str">
        <f>IF(LEFT(P49,1)="W",$M$4&amp;":0(W)",IF(LEFT(P49,1)="L","0:"&amp;$M$4&amp;"(L)",IF(P49="","",P49)))</f>
        <v>1:3</v>
      </c>
      <c r="N8" s="26" t="str">
        <f>IF(RIGHT(P53,1)="W",$M$4&amp;":0(W)",IF(RIGHT(P53,1)="L","0:"&amp;$M$4&amp;"(L)",IF(P53="","",RIGHT(P53,1)&amp;":"&amp;LEFT(P53,1))))</f>
        <v>0:3</v>
      </c>
      <c r="O8" s="28" t="str">
        <f>IF(LEFT(P41,1)="W",$M$4&amp;":0(W)",IF(LEFT(P41,1)="L","0:"&amp;$M$4&amp;"(L)",IF(P41="","",P41)))</f>
        <v>3:2</v>
      </c>
      <c r="P8" s="26" t="str">
        <f>IF(RIGHT(P38,1)="W",$M$4&amp;":0(W)",IF(RIGHT(P38,1)="L","0:"&amp;$M$4&amp;"(L)",IF(P38="","",RIGHT(P38,1)&amp;":"&amp;LEFT(P38,1))))</f>
        <v>0:3(L)</v>
      </c>
      <c r="Q8" s="27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>3:0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88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89</v>
      </c>
      <c r="E10" s="22"/>
      <c r="F10" s="67"/>
      <c r="G10" s="94">
        <v>2</v>
      </c>
      <c r="H10" s="97"/>
      <c r="I10" s="97">
        <v>20</v>
      </c>
      <c r="J10" s="100" t="s">
        <v>90</v>
      </c>
      <c r="K10" s="33">
        <f>IF(RIGHT(P57,1)="L",0,(IF(P57="","",(IF(RIGHT(P57,1)&gt;LEFT(P57,1),2,1)))))</f>
        <v>2</v>
      </c>
      <c r="L10" s="106"/>
      <c r="M10" s="23">
        <f>IF(RIGHT(P54,1)="L",0,(IF(P54="","",(IF(RIGHT(P54,1)&gt;LEFT(P54,1),2,1)))))</f>
        <v>1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2</v>
      </c>
      <c r="S10" s="109">
        <f>IF((AND(COUNTIF(J7:J30,"&gt;""")&gt;2,COUNTIF(P33:P60,"&gt;""")&gt;0)),SUM(K10,L10,M10,N10,O10,P10,Q10,R10),"")</f>
        <v>13</v>
      </c>
      <c r="T10" s="112"/>
      <c r="U10" s="91" t="s">
        <v>11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91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3:2</v>
      </c>
      <c r="L11" s="107"/>
      <c r="M11" s="26" t="str">
        <f>IF(RIGHT(P54,1)="W",$M$4&amp;":0(W)",IF(RIGHT(P54,1)="L","0:"&amp;$M$4&amp;"(L)",IF(P54="","",RIGHT(P54,1)&amp;":"&amp;LEFT(P54,1))))</f>
        <v>2:3</v>
      </c>
      <c r="N11" s="27" t="str">
        <f>IF(LEFT(P50,1)="W",$M$4&amp;":0(W)",IF(LEFT(P50,1)="L","0:"&amp;$M$4&amp;"(L)",IF(P50="","",P50)))</f>
        <v>3:1</v>
      </c>
      <c r="O11" s="35" t="str">
        <f>IF(RIGHT(P37,1)="W",$M$4&amp;":0(W)",IF(RIGHT(P37,1)="L","0:"&amp;$M$4&amp;"(L)",IF(P37="","",RIGHT(P37,1)&amp;":"&amp;LEFT(P37,1))))</f>
        <v>3:2</v>
      </c>
      <c r="P11" s="27" t="str">
        <f>IF(LEFT(P33,1)="W",$M$4&amp;":0(W)",IF(LEFT(P33,1)="L","0:"&amp;$M$4&amp;"(L)",IF(P33="","",P33)))</f>
        <v>3:0</v>
      </c>
      <c r="Q11" s="26" t="str">
        <f>IF(RIGHT(P47,1)="W",$M$4&amp;":0(W)",IF(RIGHT(P47,1)="L","0:"&amp;$M$4&amp;"(L)",IF(P47="","",RIGHT(P47,1)&amp;":"&amp;LEFT(P47,1))))</f>
        <v>3:0</v>
      </c>
      <c r="R11" s="39" t="str">
        <f>IF(LEFT(P42,1)="W",$M$4&amp;":0(W)",IF(LEFT(P42,1)="L","0:"&amp;$M$4&amp;"(L)",IF(P42="","",P42)))</f>
        <v>3:0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92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93</v>
      </c>
      <c r="E13" s="22"/>
      <c r="F13" s="67"/>
      <c r="G13" s="94">
        <v>3</v>
      </c>
      <c r="H13" s="97" t="s">
        <v>27</v>
      </c>
      <c r="I13" s="97">
        <v>27</v>
      </c>
      <c r="J13" s="100" t="s">
        <v>94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2</v>
      </c>
      <c r="M13" s="106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2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09">
        <f>IF((AND(COUNTIF(J7:J30,"&gt;""")&gt;2,COUNTIF(P33:P60,"&gt;""")&gt;0)),SUM(K13,L13,M13,N13,O13,P13,Q13,R13),"")</f>
        <v>14</v>
      </c>
      <c r="T13" s="112"/>
      <c r="U13" s="91" t="s">
        <v>10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95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3:1</v>
      </c>
      <c r="L14" s="27" t="str">
        <f>IF(LEFT(P54,1)="W",$M$4&amp;":0(W)",IF(LEFT(P54,1)="L","0:"&amp;$M$4&amp;"(L)",IF(P54="","",P54)))</f>
        <v>3:2</v>
      </c>
      <c r="M14" s="107"/>
      <c r="N14" s="27" t="str">
        <f>IF(LEFT(P58,1)="W",$M$4&amp;":0(W)",IF(LEFT(P58,1)="L","0:"&amp;$M$4&amp;"(L)",IF(P58="","",P58)))</f>
        <v>3:1</v>
      </c>
      <c r="O14" s="28" t="str">
        <f>IF(LEFT(P34,1)="W",$M$4&amp;":0(W)",IF(LEFT(P34,1)="L","0:"&amp;$M$4&amp;"(L)",IF(P34="","",P34)))</f>
        <v>3:0</v>
      </c>
      <c r="P14" s="26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>3:1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 t="s">
        <v>27</v>
      </c>
      <c r="I16" s="97">
        <v>22</v>
      </c>
      <c r="J16" s="100" t="s">
        <v>96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1</v>
      </c>
      <c r="N16" s="106"/>
      <c r="O16" s="24">
        <f>IF(RIGHT(P46,1)="L",0,(IF(P46="","",(IF(RIGHT(P46,1)&gt;LEFT(P46,1),2,1)))))</f>
        <v>2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2</v>
      </c>
      <c r="S16" s="109">
        <f>IF((AND(COUNTIF(J7:J30,"&gt;""")&gt;2,COUNTIF(P33:P60,"&gt;""")&gt;0)),SUM(K16,L16,M16,N16,O16,P16,Q16,R16),"")</f>
        <v>11</v>
      </c>
      <c r="T16" s="112"/>
      <c r="U16" s="91" t="s">
        <v>12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3:0</v>
      </c>
      <c r="L17" s="26" t="str">
        <f>IF(RIGHT(P50,1)="W",$M$4&amp;":0(W)",IF(RIGHT(P50,1)="L","0:"&amp;$M$4&amp;"(L)",IF(P50="","",RIGHT(P50,1)&amp;":"&amp;LEFT(P50,1))))</f>
        <v>1:3</v>
      </c>
      <c r="M17" s="26" t="str">
        <f>IF(RIGHT(P58,1)="W",$M$4&amp;":0(W)",IF(RIGHT(P58,1)="L","0:"&amp;$M$4&amp;"(L)",IF(P58="","",RIGHT(P58,1)&amp;":"&amp;LEFT(P58,1))))</f>
        <v>1:3</v>
      </c>
      <c r="N17" s="107"/>
      <c r="O17" s="35" t="str">
        <f>IF(RIGHT(P46,1)="W",$M$4&amp;":0(W)",IF(RIGHT(P46,1)="L","0:"&amp;$M$4&amp;"(L)",IF(P46="","",RIGHT(P46,1)&amp;":"&amp;LEFT(P46,1))))</f>
        <v>3:1</v>
      </c>
      <c r="P17" s="27" t="str">
        <f>IF(LEFT(P43,1)="W",$M$4&amp;":0(W)",IF(LEFT(P43,1)="L","0:"&amp;$M$4&amp;"(L)",IF(P43="","",P43)))</f>
        <v>3:2</v>
      </c>
      <c r="Q17" s="26" t="str">
        <f>IF(RIGHT(P40,1)="W",$M$4&amp;":0(W)",IF(RIGHT(P40,1)="L","0:"&amp;$M$4&amp;"(L)",IF(P40="","",RIGHT(P40,1)&amp;":"&amp;LEFT(P40,1))))</f>
        <v>0:3</v>
      </c>
      <c r="R17" s="39" t="str">
        <f>IF(LEFT(P36,1)="W",$M$4&amp;":0(W)",IF(LEFT(P36,1)="L","0:"&amp;$M$4&amp;"(L)",IF(P36="","",P36)))</f>
        <v>3:0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>
        <v>19</v>
      </c>
      <c r="J19" s="100" t="s">
        <v>97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103"/>
      <c r="P19" s="23">
        <f>IF(LEFT(P59,1)="L",0,(IF(P59="","",(IF(LEFT(P59,1)&gt;RIGHT(P59,1),2,1)))))</f>
        <v>2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9</v>
      </c>
      <c r="T19" s="112"/>
      <c r="U19" s="91" t="s">
        <v>15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2:3</v>
      </c>
      <c r="L20" s="27" t="str">
        <f>IF(LEFT(P37,1)="W",$M$4&amp;":0(W)",IF(LEFT(P37,1)="L","0:"&amp;$M$4&amp;"(L)",IF(P37="","",P37)))</f>
        <v>2:3</v>
      </c>
      <c r="M20" s="26" t="str">
        <f>IF(RIGHT(P34,1)="W",$M$4&amp;":0(W)",IF(RIGHT(P34,1)="L","0:"&amp;$M$4&amp;"(L)",IF(P34="","",RIGHT(P34,1)&amp;":"&amp;LEFT(P34,1))))</f>
        <v>0:3</v>
      </c>
      <c r="N20" s="27" t="str">
        <f>IF(LEFT(P46,1)="W",$M$4&amp;":0(W)",IF(LEFT(P46,1)="L","0:"&amp;$M$4&amp;"(L)",IF(P46="","",P46)))</f>
        <v>1:3</v>
      </c>
      <c r="O20" s="104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3:0</v>
      </c>
      <c r="R20" s="29" t="str">
        <f>IF(RIGHT(P56,1)="W",$M$4&amp;":0(W)",IF(RIGHT(P56,1)="L","0:"&amp;$M$4&amp;"(L)",IF(P56="","",RIGHT(P56,1)&amp;":"&amp;LEFT(P56,1))))</f>
        <v>0:3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27</v>
      </c>
      <c r="I22" s="97">
        <v>21</v>
      </c>
      <c r="J22" s="100" t="s">
        <v>98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1</v>
      </c>
      <c r="M22" s="23">
        <f>IF(LEFT(P48,1)="L",0,(IF(P48="","",(IF(LEFT(P48,1)&gt;RIGHT(P48,1),2,1)))))</f>
        <v>1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09">
        <f>IF((AND(COUNTIF(J7:J30,"&gt;""")&gt;2,COUNTIF(P33:P60,"&gt;""")&gt;0)),SUM(K22,L22,M22,N22,O22,P22,Q22,R22),"")</f>
        <v>10</v>
      </c>
      <c r="T22" s="112"/>
      <c r="U22" s="91" t="s">
        <v>13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>3:0(W)</v>
      </c>
      <c r="L23" s="26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>2:3</v>
      </c>
      <c r="N23" s="26" t="str">
        <f>IF(RIGHT(P43,1)="W",$M$4&amp;":0(W)",IF(RIGHT(P43,1)="L","0:"&amp;$M$4&amp;"(L)",IF(P43="","",RIGHT(P43,1)&amp;":"&amp;LEFT(P43,1))))</f>
        <v>2:3</v>
      </c>
      <c r="O23" s="35" t="str">
        <f>IF(RIGHT(P59,1)="W",$M$4&amp;":0(W)",IF(RIGHT(P59,1)="L","0:"&amp;$M$4&amp;"(L)",IF(P59="","",RIGHT(P59,1)&amp;":"&amp;LEFT(P59,1))))</f>
        <v>2:3</v>
      </c>
      <c r="P23" s="107"/>
      <c r="Q23" s="26" t="str">
        <f>IF(RIGHT(P55,1)="W",$M$4&amp;":0(W)",IF(RIGHT(P55,1)="L","0:"&amp;$M$4&amp;"(L)",IF(P55="","",RIGHT(P55,1)&amp;":"&amp;LEFT(P55,1))))</f>
        <v>3:2</v>
      </c>
      <c r="R23" s="39" t="str">
        <f>IF(LEFT(P52,1)="W",$M$4&amp;":0(W)",IF(LEFT(P52,1)="L","0:"&amp;$M$4&amp;"(L)",IF(P52="","",P52)))</f>
        <v>3:1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>
        <v>15</v>
      </c>
      <c r="J25" s="100" t="s">
        <v>99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1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2</v>
      </c>
      <c r="S25" s="109">
        <f>IF((AND(COUNTIF(J7:J30,"&gt;""")&gt;2,COUNTIF(P33:P60,"&gt;""")&gt;0)),SUM(K25,L25,M25,N25,O25,P25,Q25,R25),"")</f>
        <v>9</v>
      </c>
      <c r="T25" s="112"/>
      <c r="U25" s="91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0:3</v>
      </c>
      <c r="M26" s="26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>3:0</v>
      </c>
      <c r="O26" s="35" t="str">
        <f>IF(RIGHT(P51,1)="W",$M$4&amp;":0(W)",IF(RIGHT(P51,1)="L","0:"&amp;$M$4&amp;"(L)",IF(P51="","",RIGHT(P51,1)&amp;":"&amp;LEFT(P51,1))))</f>
        <v>0:3</v>
      </c>
      <c r="P26" s="28" t="str">
        <f>IF(LEFT(P55,1)="W",$M$4&amp;":0(W)",IF(LEFT(P55,1)="L","0:"&amp;$M$4&amp;"(L)",IF(P55="","",P55)))</f>
        <v>2:3</v>
      </c>
      <c r="Q26" s="107"/>
      <c r="R26" s="39" t="str">
        <f>IF(LEFT(P60,1)="W",$M$4&amp;":0(W)",IF(LEFT(P60,1)="L","0:"&amp;$M$4&amp;"(L)",IF(P60="","",P60)))</f>
        <v>3:0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>
        <v>17</v>
      </c>
      <c r="J28" s="100" t="s">
        <v>100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44"/>
      <c r="S28" s="109">
        <f>IF((AND(COUNTIF(J7:J30,"&gt;""")&gt;2,COUNTIF(P33:P60,"&gt;""")&gt;0)),SUM(K28,L28,M28,N28,O28,P28,Q28,R28),"")</f>
        <v>8</v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0:3</v>
      </c>
      <c r="L29" s="26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1:3</v>
      </c>
      <c r="N29" s="26" t="str">
        <f>IF(RIGHT(P36,1)="W",$M$4&amp;":0(W)",IF(RIGHT(P36,1)="L","0:"&amp;$M$4&amp;"(L)",IF(P36="","",RIGHT(P36,1)&amp;":"&amp;LEFT(P36,1))))</f>
        <v>0:3</v>
      </c>
      <c r="O29" s="28" t="str">
        <f>IF(LEFT(P56,1)="W",$M$4&amp;":0(W)",IF(LEFT(P56,1)="L","0:"&amp;$M$4&amp;"(L)",IF(P56="","",P56)))</f>
        <v>3:0</v>
      </c>
      <c r="P29" s="35" t="str">
        <f>IF(RIGHT(P52,1)="W",$M$4&amp;":0(W)",IF(RIGHT(P52,1)="L","0:"&amp;$M$4&amp;"(L)",IF(P52="","",RIGHT(P52,1)&amp;":"&amp;LEFT(P52,1))))</f>
        <v>1:3</v>
      </c>
      <c r="Q29" s="26" t="str">
        <f>IF(RIGHT(P60,1)="W",$M$4&amp;":0(W)",IF(RIGHT(P60,1)="L","0:"&amp;$M$4&amp;"(L)",IF(P60="","",RIGHT(P60,1)&amp;":"&amp;LEFT(P60,1))))</f>
        <v>0:3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13</v>
      </c>
      <c r="J33" s="51" t="str">
        <f>IF(Уч2="","",Уч2)</f>
        <v>Утельбеков Ермек+</v>
      </c>
      <c r="K33" s="52" t="str">
        <f t="shared" ref="K33:K60" si="0">"-"</f>
        <v>-</v>
      </c>
      <c r="L33" s="123" t="str">
        <f>IF(Уч6="","",Уч6)</f>
        <v>Швайдюк Андрей+</v>
      </c>
      <c r="M33" s="124"/>
      <c r="N33" s="124"/>
      <c r="O33" s="125"/>
      <c r="P33" s="53" t="s">
        <v>35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13</v>
      </c>
      <c r="J34" s="56" t="str">
        <f>IF(Уч3="","",Уч3)</f>
        <v>Дуйсенбай Есенали+</v>
      </c>
      <c r="K34" s="57" t="str">
        <f t="shared" si="0"/>
        <v>-</v>
      </c>
      <c r="L34" s="126" t="str">
        <f>IF(Уч5="","",Уч5)</f>
        <v>Боченин Игорь+</v>
      </c>
      <c r="M34" s="127"/>
      <c r="N34" s="127"/>
      <c r="O34" s="128"/>
      <c r="P34" s="58" t="s">
        <v>35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13</v>
      </c>
      <c r="J35" s="60" t="str">
        <f>IF(Уч1="","",Уч1)</f>
        <v>Ибраев Ерлан+</v>
      </c>
      <c r="K35" s="61" t="str">
        <f t="shared" si="0"/>
        <v>-</v>
      </c>
      <c r="L35" s="129" t="str">
        <f>IF(Уч7="","",Уч7)</f>
        <v>Шакар Файзолла+</v>
      </c>
      <c r="M35" s="115"/>
      <c r="N35" s="115"/>
      <c r="O35" s="116"/>
      <c r="P35" s="62" t="s">
        <v>35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14</v>
      </c>
      <c r="J36" s="64" t="str">
        <f>IF(Уч4="","",Уч4)</f>
        <v>Овчинников Евгений+</v>
      </c>
      <c r="K36" s="65" t="str">
        <f t="shared" si="0"/>
        <v>-</v>
      </c>
      <c r="L36" s="120" t="str">
        <f>IF(Уч8="","",Уч8)</f>
        <v>Джаманбаев Жасулан+</v>
      </c>
      <c r="M36" s="121"/>
      <c r="N36" s="121"/>
      <c r="O36" s="122"/>
      <c r="P36" s="66" t="s">
        <v>35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14</v>
      </c>
      <c r="J37" s="51" t="str">
        <f>IF(Уч5="","",Уч5)</f>
        <v>Боченин Игорь+</v>
      </c>
      <c r="K37" s="52" t="str">
        <f t="shared" si="0"/>
        <v>-</v>
      </c>
      <c r="L37" s="123" t="str">
        <f>IF(Уч2="","",Уч2)</f>
        <v>Утельбеков Ермек+</v>
      </c>
      <c r="M37" s="124"/>
      <c r="N37" s="124"/>
      <c r="O37" s="125"/>
      <c r="P37" s="53" t="s">
        <v>42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IF(Уч6="","",Уч6)</f>
        <v>Швайдюк Андрей+</v>
      </c>
      <c r="K38" s="57" t="str">
        <f t="shared" si="0"/>
        <v>-</v>
      </c>
      <c r="L38" s="126" t="str">
        <f>IF(Уч1="","",Уч1)</f>
        <v>Ибраев Ерлан+</v>
      </c>
      <c r="M38" s="127"/>
      <c r="N38" s="127"/>
      <c r="O38" s="128"/>
      <c r="P38" s="58" t="s">
        <v>43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15</v>
      </c>
      <c r="J39" s="60" t="str">
        <f>IF(Уч8="","",Уч8)</f>
        <v>Джаманбаев Жасулан+</v>
      </c>
      <c r="K39" s="61" t="str">
        <f t="shared" si="0"/>
        <v>-</v>
      </c>
      <c r="L39" s="129" t="str">
        <f>IF(Уч3="","",Уч3)</f>
        <v>Дуйсенбай Есенали+</v>
      </c>
      <c r="M39" s="115"/>
      <c r="N39" s="115"/>
      <c r="O39" s="116"/>
      <c r="P39" s="62" t="s">
        <v>41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13</v>
      </c>
      <c r="J40" s="64" t="str">
        <f>IF(Уч7="","",Уч7)</f>
        <v>Шакар Файзолла+</v>
      </c>
      <c r="K40" s="65" t="str">
        <f t="shared" si="0"/>
        <v>-</v>
      </c>
      <c r="L40" s="120" t="str">
        <f>IF(Уч4="","",Уч4)</f>
        <v>Овчинников Евгений+</v>
      </c>
      <c r="M40" s="121"/>
      <c r="N40" s="121"/>
      <c r="O40" s="122"/>
      <c r="P40" s="66" t="s">
        <v>35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14</v>
      </c>
      <c r="J41" s="51" t="str">
        <f>IF(Уч1="","",Уч1)</f>
        <v>Ибраев Ерлан+</v>
      </c>
      <c r="K41" s="52" t="str">
        <f t="shared" si="0"/>
        <v>-</v>
      </c>
      <c r="L41" s="123" t="str">
        <f>IF(Уч5="","",Уч5)</f>
        <v>Боченин Игорь+</v>
      </c>
      <c r="M41" s="124"/>
      <c r="N41" s="124"/>
      <c r="O41" s="125"/>
      <c r="P41" s="53" t="s">
        <v>38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15</v>
      </c>
      <c r="J42" s="56" t="str">
        <f>IF(Уч2="","",Уч2)</f>
        <v>Утельбеков Ермек+</v>
      </c>
      <c r="K42" s="57" t="str">
        <f t="shared" si="0"/>
        <v>-</v>
      </c>
      <c r="L42" s="126" t="str">
        <f>IF(Уч8="","",Уч8)</f>
        <v>Джаманбаев Жасулан+</v>
      </c>
      <c r="M42" s="127"/>
      <c r="N42" s="127"/>
      <c r="O42" s="128"/>
      <c r="P42" s="58" t="s">
        <v>35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14</v>
      </c>
      <c r="J43" s="60" t="str">
        <f>IF(Уч4="","",Уч4)</f>
        <v>Овчинников Евгений+</v>
      </c>
      <c r="K43" s="61" t="str">
        <f t="shared" si="0"/>
        <v>-</v>
      </c>
      <c r="L43" s="129" t="str">
        <f>IF(Уч6="","",Уч6)</f>
        <v>Швайдюк Андрей+</v>
      </c>
      <c r="M43" s="115"/>
      <c r="N43" s="115"/>
      <c r="O43" s="116"/>
      <c r="P43" s="62" t="s">
        <v>38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9</v>
      </c>
      <c r="J44" s="64" t="str">
        <f>IF(Уч3="","",Уч3)</f>
        <v>Дуйсенбай Есенали+</v>
      </c>
      <c r="K44" s="65" t="str">
        <f t="shared" si="0"/>
        <v>-</v>
      </c>
      <c r="L44" s="120" t="str">
        <f>IF(Уч7="","",Уч7)</f>
        <v>Шакар Файзолла+</v>
      </c>
      <c r="M44" s="121"/>
      <c r="N44" s="121"/>
      <c r="O44" s="122"/>
      <c r="P44" s="66" t="s">
        <v>37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15</v>
      </c>
      <c r="J45" s="51" t="str">
        <f>IF(Уч8="","",Уч8)</f>
        <v>Джаманбаев Жасулан+</v>
      </c>
      <c r="K45" s="52" t="str">
        <f t="shared" si="0"/>
        <v>-</v>
      </c>
      <c r="L45" s="123" t="str">
        <f>IF(Уч1="","",Уч1)</f>
        <v>Ибраев Ерлан+</v>
      </c>
      <c r="M45" s="124"/>
      <c r="N45" s="124"/>
      <c r="O45" s="125"/>
      <c r="P45" s="53" t="s">
        <v>39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15</v>
      </c>
      <c r="J46" s="56" t="str">
        <f>IF(Уч5="","",Уч5)</f>
        <v>Боченин Игорь+</v>
      </c>
      <c r="K46" s="57" t="str">
        <f t="shared" si="0"/>
        <v>-</v>
      </c>
      <c r="L46" s="126" t="str">
        <f>IF(Уч4="","",Уч4)</f>
        <v>Овчинников Евгений+</v>
      </c>
      <c r="M46" s="127"/>
      <c r="N46" s="127"/>
      <c r="O46" s="128"/>
      <c r="P46" s="58" t="s">
        <v>41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9</v>
      </c>
      <c r="J47" s="60" t="str">
        <f>IF(Уч7="","",Уч7)</f>
        <v>Шакар Файзолла+</v>
      </c>
      <c r="K47" s="61" t="str">
        <f t="shared" si="0"/>
        <v>-</v>
      </c>
      <c r="L47" s="129" t="str">
        <f>IF(Уч2="","",Уч2)</f>
        <v>Утельбеков Ермек+</v>
      </c>
      <c r="M47" s="115"/>
      <c r="N47" s="115"/>
      <c r="O47" s="116"/>
      <c r="P47" s="62" t="s">
        <v>39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15</v>
      </c>
      <c r="J48" s="64" t="str">
        <f>IF(Уч6="","",Уч6)</f>
        <v>Швайдюк Андрей+</v>
      </c>
      <c r="K48" s="65" t="str">
        <f t="shared" si="0"/>
        <v>-</v>
      </c>
      <c r="L48" s="120" t="str">
        <f>IF(Уч3="","",Уч3)</f>
        <v>Дуйсенбай Есенали+</v>
      </c>
      <c r="M48" s="121"/>
      <c r="N48" s="121"/>
      <c r="O48" s="122"/>
      <c r="P48" s="66" t="s">
        <v>42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/>
      <c r="H49" s="131"/>
      <c r="I49" s="50">
        <v>15</v>
      </c>
      <c r="J49" s="51" t="str">
        <f>IF(Уч1="","",Уч1)</f>
        <v>Ибраев Ерлан+</v>
      </c>
      <c r="K49" s="52" t="str">
        <f t="shared" si="0"/>
        <v>-</v>
      </c>
      <c r="L49" s="123" t="str">
        <f>IF(Уч3="","",Уч3)</f>
        <v>Дуйсенбай Есенали+</v>
      </c>
      <c r="M49" s="124"/>
      <c r="N49" s="124"/>
      <c r="O49" s="125"/>
      <c r="P49" s="53" t="s">
        <v>41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15</v>
      </c>
      <c r="J50" s="56" t="str">
        <f>IF(Уч2="","",Уч2)</f>
        <v>Утельбеков Ермек+</v>
      </c>
      <c r="K50" s="57" t="str">
        <f t="shared" si="0"/>
        <v>-</v>
      </c>
      <c r="L50" s="126" t="str">
        <f>IF(Уч4="","",Уч4)</f>
        <v>Овчинников Евгений+</v>
      </c>
      <c r="M50" s="127"/>
      <c r="N50" s="127"/>
      <c r="O50" s="128"/>
      <c r="P50" s="58" t="s">
        <v>37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14</v>
      </c>
      <c r="J51" s="60" t="str">
        <f>IF(Уч5="","",Уч5)</f>
        <v>Боченин Игорь+</v>
      </c>
      <c r="K51" s="61" t="str">
        <f t="shared" si="0"/>
        <v>-</v>
      </c>
      <c r="L51" s="129" t="str">
        <f>IF(Уч7="","",Уч7)</f>
        <v>Шакар Файзолла+</v>
      </c>
      <c r="M51" s="115"/>
      <c r="N51" s="115"/>
      <c r="O51" s="116"/>
      <c r="P51" s="62" t="s">
        <v>35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15</v>
      </c>
      <c r="J52" s="64" t="str">
        <f>IF(Уч6="","",Уч6)</f>
        <v>Швайдюк Андрей+</v>
      </c>
      <c r="K52" s="65" t="str">
        <f t="shared" si="0"/>
        <v>-</v>
      </c>
      <c r="L52" s="120" t="str">
        <f>IF(Уч8="","",Уч8)</f>
        <v>Джаманбаев Жасулан+</v>
      </c>
      <c r="M52" s="121"/>
      <c r="N52" s="121"/>
      <c r="O52" s="122"/>
      <c r="P52" s="66" t="s">
        <v>37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IF(Уч4="","",Уч4)</f>
        <v>Овчинников Евгений+</v>
      </c>
      <c r="K53" s="52" t="str">
        <f t="shared" si="0"/>
        <v>-</v>
      </c>
      <c r="L53" s="123" t="str">
        <f>IF(Уч1="","",Уч1)</f>
        <v>Ибраев Ерлан+</v>
      </c>
      <c r="M53" s="124"/>
      <c r="N53" s="124"/>
      <c r="O53" s="125"/>
      <c r="P53" s="53" t="s">
        <v>35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20</v>
      </c>
      <c r="J54" s="56" t="str">
        <f>IF(Уч3="","",Уч3)</f>
        <v>Дуйсенбай Есенали+</v>
      </c>
      <c r="K54" s="57" t="str">
        <f t="shared" si="0"/>
        <v>-</v>
      </c>
      <c r="L54" s="126" t="str">
        <f>IF(Уч2="","",Уч2)</f>
        <v>Утельбеков Ермек+</v>
      </c>
      <c r="M54" s="127"/>
      <c r="N54" s="127"/>
      <c r="O54" s="128"/>
      <c r="P54" s="58" t="s">
        <v>38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14</v>
      </c>
      <c r="J55" s="60" t="str">
        <f>IF(Уч7="","",Уч7)</f>
        <v>Шакар Файзолла+</v>
      </c>
      <c r="K55" s="61" t="str">
        <f t="shared" si="0"/>
        <v>-</v>
      </c>
      <c r="L55" s="129" t="str">
        <f>IF(Уч6="","",Уч6)</f>
        <v>Швайдюк Андрей+</v>
      </c>
      <c r="M55" s="115"/>
      <c r="N55" s="115"/>
      <c r="O55" s="116"/>
      <c r="P55" s="62" t="s">
        <v>42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16</v>
      </c>
      <c r="J56" s="64" t="str">
        <f>IF(Уч8="","",Уч8)</f>
        <v>Джаманбаев Жасулан+</v>
      </c>
      <c r="K56" s="65" t="str">
        <f t="shared" si="0"/>
        <v>-</v>
      </c>
      <c r="L56" s="120" t="str">
        <f>IF(Уч5="","",Уч5)</f>
        <v>Боченин Игорь+</v>
      </c>
      <c r="M56" s="121"/>
      <c r="N56" s="121"/>
      <c r="O56" s="122"/>
      <c r="P56" s="66" t="s">
        <v>35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101</v>
      </c>
      <c r="H57" s="131"/>
      <c r="I57" s="50">
        <v>15</v>
      </c>
      <c r="J57" s="51" t="str">
        <f>IF(Уч1="","",Уч1)</f>
        <v>Ибраев Ерлан+</v>
      </c>
      <c r="K57" s="52" t="str">
        <f t="shared" si="0"/>
        <v>-</v>
      </c>
      <c r="L57" s="123" t="str">
        <f>IF(Уч2="","",Уч2)</f>
        <v>Утельбеков Ермек+</v>
      </c>
      <c r="M57" s="124"/>
      <c r="N57" s="124"/>
      <c r="O57" s="125"/>
      <c r="P57" s="53" t="s">
        <v>42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14</v>
      </c>
      <c r="J58" s="56" t="str">
        <f>IF(Уч3="","",Уч3)</f>
        <v>Дуйсенбай Есенали+</v>
      </c>
      <c r="K58" s="57" t="str">
        <f t="shared" si="0"/>
        <v>-</v>
      </c>
      <c r="L58" s="126" t="str">
        <f>IF(Уч4="","",Уч4)</f>
        <v>Овчинников Евгений+</v>
      </c>
      <c r="M58" s="127"/>
      <c r="N58" s="127"/>
      <c r="O58" s="128"/>
      <c r="P58" s="58" t="s">
        <v>37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IF(Уч5="","",Уч5)</f>
        <v>Боченин Игорь+</v>
      </c>
      <c r="K59" s="61" t="str">
        <f t="shared" si="0"/>
        <v>-</v>
      </c>
      <c r="L59" s="129" t="str">
        <f>IF(Уч6="","",Уч6)</f>
        <v>Швайдюк Андрей+</v>
      </c>
      <c r="M59" s="115"/>
      <c r="N59" s="115"/>
      <c r="O59" s="116"/>
      <c r="P59" s="62" t="s">
        <v>38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14</v>
      </c>
      <c r="J60" s="64" t="str">
        <f>IF(Уч7="","",Уч7)</f>
        <v>Шакар Файзолла+</v>
      </c>
      <c r="K60" s="65" t="str">
        <f t="shared" si="0"/>
        <v>-</v>
      </c>
      <c r="L60" s="120" t="str">
        <f>IF(Уч8="","",Уч8)</f>
        <v>Джаманбаев Жасулан+</v>
      </c>
      <c r="M60" s="121"/>
      <c r="N60" s="121"/>
      <c r="O60" s="122"/>
      <c r="P60" s="66" t="s">
        <v>35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542" priority="6">
      <formula>$S$35="сыграна"</formula>
    </cfRule>
  </conditionalFormatting>
  <conditionalFormatting sqref="I36:Q36">
    <cfRule type="expression" dxfId="4541" priority="7">
      <formula>$S$36="сыграна"</formula>
    </cfRule>
  </conditionalFormatting>
  <conditionalFormatting sqref="I37:Q37">
    <cfRule type="expression" dxfId="4540" priority="8">
      <formula>$S$37="сыграна"</formula>
    </cfRule>
  </conditionalFormatting>
  <conditionalFormatting sqref="I38:Q38">
    <cfRule type="expression" dxfId="4539" priority="9">
      <formula>$S$38="сыграна"</formula>
    </cfRule>
  </conditionalFormatting>
  <conditionalFormatting sqref="I39:Q39">
    <cfRule type="expression" dxfId="4538" priority="10">
      <formula>$S$39="сыграна"</formula>
    </cfRule>
  </conditionalFormatting>
  <conditionalFormatting sqref="I40:Q40">
    <cfRule type="expression" dxfId="4537" priority="11">
      <formula>$S$40="сыграна"</formula>
    </cfRule>
  </conditionalFormatting>
  <conditionalFormatting sqref="I41:Q41">
    <cfRule type="expression" dxfId="4536" priority="12">
      <formula>$S$41="сыграна"</formula>
    </cfRule>
  </conditionalFormatting>
  <conditionalFormatting sqref="I42:Q42">
    <cfRule type="expression" dxfId="4535" priority="13">
      <formula>$S$42="сыграна"</formula>
    </cfRule>
  </conditionalFormatting>
  <conditionalFormatting sqref="I43:Q43">
    <cfRule type="expression" dxfId="4534" priority="14">
      <formula>$S$43="сыграна"</formula>
    </cfRule>
  </conditionalFormatting>
  <conditionalFormatting sqref="I46:Q46">
    <cfRule type="expression" dxfId="4533" priority="17">
      <formula>$S$46="сыграна"</formula>
    </cfRule>
  </conditionalFormatting>
  <conditionalFormatting sqref="I47:Q47">
    <cfRule type="expression" dxfId="4532" priority="18">
      <formula>$S$47="сыграна"</formula>
    </cfRule>
  </conditionalFormatting>
  <conditionalFormatting sqref="I48:Q48">
    <cfRule type="expression" dxfId="4531" priority="19">
      <formula>$S$48="сыграна"</formula>
    </cfRule>
  </conditionalFormatting>
  <conditionalFormatting sqref="I49:Q49">
    <cfRule type="expression" dxfId="4530" priority="20">
      <formula>$S$49="сыграна"</formula>
    </cfRule>
  </conditionalFormatting>
  <conditionalFormatting sqref="I50:Q50">
    <cfRule type="expression" dxfId="4529" priority="21">
      <formula>$S$50="сыграна"</formula>
    </cfRule>
  </conditionalFormatting>
  <conditionalFormatting sqref="I51:Q51">
    <cfRule type="expression" dxfId="4528" priority="22">
      <formula>$S$51="сыграна"</formula>
    </cfRule>
  </conditionalFormatting>
  <conditionalFormatting sqref="I52:Q52">
    <cfRule type="expression" dxfId="4527" priority="23">
      <formula>$S$52="сыграна"</formula>
    </cfRule>
  </conditionalFormatting>
  <conditionalFormatting sqref="I53:Q53">
    <cfRule type="expression" dxfId="4526" priority="24">
      <formula>$S$53="сыграна"</formula>
    </cfRule>
  </conditionalFormatting>
  <conditionalFormatting sqref="I54:Q54">
    <cfRule type="expression" dxfId="4525" priority="25">
      <formula>$S$54="сыграна"</formula>
    </cfRule>
  </conditionalFormatting>
  <conditionalFormatting sqref="I55:Q55">
    <cfRule type="expression" dxfId="4524" priority="26">
      <formula>$S$55="сыграна"</formula>
    </cfRule>
  </conditionalFormatting>
  <conditionalFormatting sqref="I33:R33 P10:P12 L22:L24">
    <cfRule type="expression" dxfId="4523" priority="31">
      <formula>$S$33="встреча играется"</formula>
    </cfRule>
  </conditionalFormatting>
  <conditionalFormatting sqref="I33:R33">
    <cfRule type="expression" dxfId="4522" priority="4">
      <formula>$S$33="сыграна"</formula>
    </cfRule>
  </conditionalFormatting>
  <conditionalFormatting sqref="I34:R34 O13:O15 M19:M21">
    <cfRule type="expression" dxfId="4521" priority="32">
      <formula>$S$34="встреча играется"</formula>
    </cfRule>
  </conditionalFormatting>
  <conditionalFormatting sqref="I34:R34">
    <cfRule type="expression" dxfId="4520" priority="5">
      <formula>$S$34="сыграна"</formula>
    </cfRule>
  </conditionalFormatting>
  <conditionalFormatting sqref="I35:R35 Q7:Q9 K25:K27">
    <cfRule type="expression" dxfId="4519" priority="33">
      <formula>$S$35="встреча играется"</formula>
    </cfRule>
  </conditionalFormatting>
  <conditionalFormatting sqref="I36:R36 R16:R18 N28:N30">
    <cfRule type="expression" dxfId="4518" priority="34">
      <formula>$S$36="встреча играется"</formula>
    </cfRule>
  </conditionalFormatting>
  <conditionalFormatting sqref="I37:R37 O10:O12 L19:L21">
    <cfRule type="expression" dxfId="4517" priority="35">
      <formula>$S$37="встреча играется"</formula>
    </cfRule>
  </conditionalFormatting>
  <conditionalFormatting sqref="I38:R38 P7:P9 K22:K24">
    <cfRule type="expression" dxfId="4516" priority="36">
      <formula>$S$38="встреча играется"</formula>
    </cfRule>
  </conditionalFormatting>
  <conditionalFormatting sqref="I39:R39 R13:R15 M28:M30">
    <cfRule type="expression" dxfId="4515" priority="37">
      <formula>$S$39="встреча играется"</formula>
    </cfRule>
  </conditionalFormatting>
  <conditionalFormatting sqref="I40:R40 Q16:Q18 N25:N27">
    <cfRule type="expression" dxfId="4514" priority="38">
      <formula>$S$40="встреча играется"</formula>
    </cfRule>
  </conditionalFormatting>
  <conditionalFormatting sqref="I41:R41 O7:O9 K19:K21">
    <cfRule type="expression" dxfId="4513" priority="39">
      <formula>$S$41="встреча играется"</formula>
    </cfRule>
  </conditionalFormatting>
  <conditionalFormatting sqref="I42:R42 R10:R12 L28:L30">
    <cfRule type="expression" dxfId="4512" priority="40">
      <formula>$S$42="встреча играется"</formula>
    </cfRule>
  </conditionalFormatting>
  <conditionalFormatting sqref="I43:R43 P16:P18 N22:N24">
    <cfRule type="expression" dxfId="4511" priority="41">
      <formula>$S$43="встреча играется"</formula>
    </cfRule>
  </conditionalFormatting>
  <conditionalFormatting sqref="I44:R44 Q13:Q15 M25:M27">
    <cfRule type="expression" dxfId="4510" priority="42">
      <formula>$S$44="встреча играется"</formula>
    </cfRule>
  </conditionalFormatting>
  <conditionalFormatting sqref="I44:R44">
    <cfRule type="expression" dxfId="4509" priority="15">
      <formula>$S$44="сыграна"</formula>
    </cfRule>
  </conditionalFormatting>
  <conditionalFormatting sqref="I45:R45 R7:R9 K28:K30">
    <cfRule type="expression" dxfId="4508" priority="43">
      <formula>$S$45="встреча играется"</formula>
    </cfRule>
  </conditionalFormatting>
  <conditionalFormatting sqref="I45:R45">
    <cfRule type="expression" dxfId="4507" priority="16">
      <formula>$S$45="сыграна"</formula>
    </cfRule>
  </conditionalFormatting>
  <conditionalFormatting sqref="I46:R46 O16:O18 N19:N21">
    <cfRule type="expression" dxfId="4506" priority="44">
      <formula>$S$46="встреча играется"</formula>
    </cfRule>
  </conditionalFormatting>
  <conditionalFormatting sqref="I47:R47 Q10:Q12 L25:L27">
    <cfRule type="expression" dxfId="4505" priority="45">
      <formula>$S$47="встреча играется"</formula>
    </cfRule>
  </conditionalFormatting>
  <conditionalFormatting sqref="I48:R48 P13:P15 M22:M24">
    <cfRule type="expression" dxfId="4504" priority="46">
      <formula>$S$48="встреча играется"</formula>
    </cfRule>
  </conditionalFormatting>
  <conditionalFormatting sqref="I49:R49 M7:M9 K13:K15">
    <cfRule type="expression" dxfId="4503" priority="47">
      <formula>$S$49="встреча играется"</formula>
    </cfRule>
  </conditionalFormatting>
  <conditionalFormatting sqref="I50:R50 N10:N12 L16:L18">
    <cfRule type="expression" dxfId="4502" priority="48">
      <formula>$S$50="встреча играется"</formula>
    </cfRule>
  </conditionalFormatting>
  <conditionalFormatting sqref="I51:R51 Q19:Q21 O25:O27">
    <cfRule type="expression" dxfId="4501" priority="49">
      <formula>$S$51="встреча играется"</formula>
    </cfRule>
  </conditionalFormatting>
  <conditionalFormatting sqref="I52:R52 R22:R24 P28:P30">
    <cfRule type="expression" dxfId="4500" priority="50">
      <formula>$S$52="встреча играется"</formula>
    </cfRule>
  </conditionalFormatting>
  <conditionalFormatting sqref="I53:R53 N7:N9 K16:K18">
    <cfRule type="expression" dxfId="4499" priority="51">
      <formula>$S$53="встреча играется"</formula>
    </cfRule>
  </conditionalFormatting>
  <conditionalFormatting sqref="I54:R54 M10:M12 L13:L15">
    <cfRule type="expression" dxfId="4498" priority="52">
      <formula>$S$54="встреча играется"</formula>
    </cfRule>
  </conditionalFormatting>
  <conditionalFormatting sqref="I55:R55 Q22:Q24 P25:P27">
    <cfRule type="expression" dxfId="4497" priority="27">
      <formula>$S$55="встреча играется"</formula>
    </cfRule>
  </conditionalFormatting>
  <conditionalFormatting sqref="I56:R56 R19:R21 O28:O30">
    <cfRule type="expression" dxfId="4496" priority="53">
      <formula>$S$56="встреча играется"</formula>
    </cfRule>
  </conditionalFormatting>
  <conditionalFormatting sqref="I56:R56">
    <cfRule type="expression" dxfId="4495" priority="3">
      <formula>$S$56="сыграна"</formula>
    </cfRule>
  </conditionalFormatting>
  <conditionalFormatting sqref="I57:R57 L7:L9 K10:K12">
    <cfRule type="expression" dxfId="4494" priority="54">
      <formula>$S$57="встреча играется"</formula>
    </cfRule>
  </conditionalFormatting>
  <conditionalFormatting sqref="I57:R57">
    <cfRule type="expression" dxfId="4493" priority="2">
      <formula>$S$57="сыграна"</formula>
    </cfRule>
  </conditionalFormatting>
  <conditionalFormatting sqref="I58:R58 N13:N15 M16:M18">
    <cfRule type="expression" dxfId="4492" priority="55">
      <formula>$S$58="встреча играется"</formula>
    </cfRule>
  </conditionalFormatting>
  <conditionalFormatting sqref="I58:R58">
    <cfRule type="expression" dxfId="4491" priority="28">
      <formula>$S$58="сыграна"</formula>
    </cfRule>
  </conditionalFormatting>
  <conditionalFormatting sqref="I59:R59 P19:P21 O22:O24">
    <cfRule type="expression" dxfId="4490" priority="56">
      <formula>$S$59="встреча играется"</formula>
    </cfRule>
  </conditionalFormatting>
  <conditionalFormatting sqref="I59:R59">
    <cfRule type="expression" dxfId="4489" priority="29">
      <formula>$S$59="сыграна"</formula>
    </cfRule>
  </conditionalFormatting>
  <conditionalFormatting sqref="I60:R60 R25:R27 Q28:Q30">
    <cfRule type="expression" dxfId="4488" priority="57">
      <formula>$S$60="встреча играется"</formula>
    </cfRule>
  </conditionalFormatting>
  <conditionalFormatting sqref="I60:R60">
    <cfRule type="expression" dxfId="4487" priority="30">
      <formula>$S$60="сыграна"</formula>
    </cfRule>
  </conditionalFormatting>
  <conditionalFormatting sqref="J7:J30">
    <cfRule type="endsWith" dxfId="4486" priority="1" operator="endsWith" text="+">
      <formula>RIGHT((J7),LEN("+"))=("+")</formula>
    </cfRule>
  </conditionalFormatting>
  <dataValidations count="1">
    <dataValidation type="list" allowBlank="1" sqref="P33:P60" xr:uid="{00000000-0002-0000-0200-000000000000}">
      <formula1>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102</v>
      </c>
      <c r="E7" s="22"/>
      <c r="F7" s="67"/>
      <c r="G7" s="94">
        <v>1</v>
      </c>
      <c r="H7" s="97" t="s">
        <v>27</v>
      </c>
      <c r="I7" s="97">
        <v>18</v>
      </c>
      <c r="J7" s="100" t="s">
        <v>103</v>
      </c>
      <c r="K7" s="117"/>
      <c r="L7" s="23">
        <f>IF(LEFT(P57,1)="L",0,(IF(P57="","",(IF(LEFT(P57,1)&gt;RIGHT(P57,1),2,1)))))</f>
        <v>2</v>
      </c>
      <c r="M7" s="23" t="str">
        <f>IF(LEFT(P49,1)="L",0,(IF(P49="","",(IF(LEFT(P49,1)&gt;RIGHT(P49,1),2,1)))))</f>
        <v/>
      </c>
      <c r="N7" s="23">
        <f>IF(RIGHT(P53,1)="L",0,(IF(P53="","",(IF(RIGHT(P53,1)&gt;LEFT(P53,1),2,1)))))</f>
        <v>2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2</v>
      </c>
      <c r="R7" s="25" t="str">
        <f>IF(RIGHT(P45,1)="L",0,(IF(P45="","",(IF(RIGHT(P45,1)&gt;LEFT(P45,1),2,1)))))</f>
        <v/>
      </c>
      <c r="S7" s="109">
        <f>IF((AND(COUNTIF(J7:J30,"&gt;""")&gt;2,COUNTIF(P33:P60,"&gt;""")&gt;0)),SUM(K7,L7,M7,N7,O7,P7,Q7,R7),"")</f>
        <v>9</v>
      </c>
      <c r="T7" s="112"/>
      <c r="U7" s="91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104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3:1</v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>3:2</v>
      </c>
      <c r="O8" s="28" t="str">
        <f>IF(LEFT(P41,1)="W",$M$4&amp;":0(W)",IF(LEFT(P41,1)="L","0:"&amp;$M$4&amp;"(L)",IF(P41="","",P41)))</f>
        <v>3:0</v>
      </c>
      <c r="P8" s="26" t="str">
        <f>IF(RIGHT(P38,1)="W",$M$4&amp;":0(W)",IF(RIGHT(P38,1)="L","0:"&amp;$M$4&amp;"(L)",IF(P38="","",RIGHT(P38,1)&amp;":"&amp;LEFT(P38,1))))</f>
        <v>2:3</v>
      </c>
      <c r="Q8" s="27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105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106</v>
      </c>
      <c r="E10" s="22"/>
      <c r="F10" s="67"/>
      <c r="G10" s="94">
        <v>2</v>
      </c>
      <c r="H10" s="97"/>
      <c r="I10" s="97">
        <v>15</v>
      </c>
      <c r="J10" s="100" t="s">
        <v>107</v>
      </c>
      <c r="K10" s="33">
        <f>IF(RIGHT(P57,1)="L",0,(IF(P57="","",(IF(RIGHT(P57,1)&gt;LEFT(P57,1),2,1)))))</f>
        <v>1</v>
      </c>
      <c r="L10" s="106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2</v>
      </c>
      <c r="R10" s="25" t="str">
        <f>IF(LEFT(P42,1)="L",0,(IF(P42="","",(IF(LEFT(P42,1)&gt;RIGHT(P42,1),2,1)))))</f>
        <v/>
      </c>
      <c r="S10" s="109">
        <f>IF((AND(COUNTIF(J7:J30,"&gt;""")&gt;2,COUNTIF(P33:P60,"&gt;""")&gt;0)),SUM(K10,L10,M10,N10,O10,P10,Q10,R10),"")</f>
        <v>7</v>
      </c>
      <c r="T10" s="112"/>
      <c r="U10" s="91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108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1:3</v>
      </c>
      <c r="L11" s="107"/>
      <c r="M11" s="26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>0:3</v>
      </c>
      <c r="O11" s="35" t="str">
        <f>IF(RIGHT(P37,1)="W",$M$4&amp;":0(W)",IF(RIGHT(P37,1)="L","0:"&amp;$M$4&amp;"(L)",IF(P37="","",RIGHT(P37,1)&amp;":"&amp;LEFT(P37,1))))</f>
        <v>3:2</v>
      </c>
      <c r="P11" s="27" t="str">
        <f>IF(LEFT(P33,1)="W",$M$4&amp;":0(W)",IF(LEFT(P33,1)="L","0:"&amp;$M$4&amp;"(L)",IF(P33="","",P33)))</f>
        <v>1:3</v>
      </c>
      <c r="Q11" s="26" t="str">
        <f>IF(RIGHT(P47,1)="W",$M$4&amp;":0(W)",IF(RIGHT(P47,1)="L","0:"&amp;$M$4&amp;"(L)",IF(P47="","",RIGHT(P47,1)&amp;":"&amp;LEFT(P47,1))))</f>
        <v>3:2</v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109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110</v>
      </c>
      <c r="E13" s="22"/>
      <c r="F13" s="67"/>
      <c r="G13" s="94">
        <v>3</v>
      </c>
      <c r="H13" s="97"/>
      <c r="I13" s="97">
        <v>17</v>
      </c>
      <c r="J13" s="100" t="s">
        <v>105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>
        <f>IF((AND(COUNTIF(J7:J30,"&gt;""")&gt;2,COUNTIF(P33:P60,"&gt;""")&gt;0)),SUM(K13,L13,M13,N13,O13,P13,Q13,R13),"")</f>
        <v>0</v>
      </c>
      <c r="T13" s="112"/>
      <c r="U13" s="91" t="s">
        <v>16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69" t="s">
        <v>111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>
        <v>13</v>
      </c>
      <c r="J16" s="100" t="s">
        <v>112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2</v>
      </c>
      <c r="M16" s="23" t="str">
        <f>IF(RIGHT(P58,1)="L",0,(IF(P58="","",(IF(RIGHT(P58,1)&gt;LEFT(P58,1),2,1)))))</f>
        <v/>
      </c>
      <c r="N16" s="106"/>
      <c r="O16" s="24">
        <f>IF(RIGHT(P46,1)="L",0,(IF(P46="","",(IF(RIGHT(P46,1)&gt;LEFT(P46,1),2,1)))))</f>
        <v>2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2</v>
      </c>
      <c r="R16" s="25" t="str">
        <f>IF(LEFT(P36,1)="L",0,(IF(P36="","",(IF(LEFT(P36,1)&gt;RIGHT(P36,1),2,1)))))</f>
        <v/>
      </c>
      <c r="S16" s="109">
        <f>IF((AND(COUNTIF(J7:J30,"&gt;""")&gt;2,COUNTIF(P33:P60,"&gt;""")&gt;0)),SUM(K16,L16,M16,N16,O16,P16,Q16,R16),"")</f>
        <v>8</v>
      </c>
      <c r="T16" s="112"/>
      <c r="U16" s="91" t="s">
        <v>12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2:3</v>
      </c>
      <c r="L17" s="26" t="str">
        <f>IF(RIGHT(P50,1)="W",$M$4&amp;":0(W)",IF(RIGHT(P50,1)="L","0:"&amp;$M$4&amp;"(L)",IF(P50="","",RIGHT(P50,1)&amp;":"&amp;LEFT(P50,1))))</f>
        <v>3:0</v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1:3</v>
      </c>
      <c r="Q17" s="26" t="str">
        <f>IF(RIGHT(P40,1)="W",$M$4&amp;":0(W)",IF(RIGHT(P40,1)="L","0:"&amp;$M$4&amp;"(L)",IF(P40="","",RIGHT(P40,1)&amp;":"&amp;LEFT(P40,1))))</f>
        <v>3:0</v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>
        <v>13</v>
      </c>
      <c r="J19" s="100" t="s">
        <v>113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1</v>
      </c>
      <c r="O19" s="103"/>
      <c r="P19" s="23">
        <f>IF(LEFT(P59,1)="L",0,(IF(P59="","",(IF(LEFT(P59,1)&gt;RIGHT(P59,1),2,1)))))</f>
        <v>1</v>
      </c>
      <c r="Q19" s="23">
        <f>IF(LEFT(P51,1)="L",0,(IF(P51="","",(IF(LEFT(P51,1)&gt;RIGHT(P51,1),2,1)))))</f>
        <v>2</v>
      </c>
      <c r="R19" s="25" t="str">
        <f>IF(RIGHT(P56,1)="L",0,(IF(P56="","",(IF(RIGHT(P56,1)&gt;LEFT(P56,1),2,1)))))</f>
        <v/>
      </c>
      <c r="S19" s="109">
        <f>IF((AND(COUNTIF(J7:J30,"&gt;""")&gt;2,COUNTIF(P33:P60,"&gt;""")&gt;0)),SUM(K19,L19,M19,N19,O19,P19,Q19,R19),"")</f>
        <v>6</v>
      </c>
      <c r="T19" s="112"/>
      <c r="U19" s="91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0:3</v>
      </c>
      <c r="L20" s="27" t="str">
        <f>IF(LEFT(P37,1)="W",$M$4&amp;":0(W)",IF(LEFT(P37,1)="L","0:"&amp;$M$4&amp;"(L)",IF(P37="","",P37)))</f>
        <v>2:3</v>
      </c>
      <c r="M20" s="26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>2:3</v>
      </c>
      <c r="O20" s="104"/>
      <c r="P20" s="27" t="str">
        <f>IF(LEFT(P59,1)="W",$M$4&amp;":0(W)",IF(LEFT(P59,1)="L","0:"&amp;$M$4&amp;"(L)",IF(P59="","",P59)))</f>
        <v>1:3</v>
      </c>
      <c r="Q20" s="27" t="str">
        <f>IF(LEFT(P51,1)="W",$M$4&amp;":0(W)",IF(LEFT(P51,1)="L","0:"&amp;$M$4&amp;"(L)",IF(P51="","",P51)))</f>
        <v>3:0</v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27</v>
      </c>
      <c r="I22" s="97">
        <v>21</v>
      </c>
      <c r="J22" s="100" t="s">
        <v>114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106"/>
      <c r="Q22" s="23">
        <f>IF(RIGHT(P55,1)="L",0,(IF(P55="","",(IF(RIGHT(P55,1)&gt;LEFT(P55,1),2,1)))))</f>
        <v>2</v>
      </c>
      <c r="R22" s="25" t="str">
        <f>IF(LEFT(P52,1)="L",0,(IF(P52="","",(IF(LEFT(P52,1)&gt;RIGHT(P52,1),2,1)))))</f>
        <v/>
      </c>
      <c r="S22" s="109">
        <f>IF((AND(COUNTIF(J7:J30,"&gt;""")&gt;2,COUNTIF(P33:P60,"&gt;""")&gt;0)),SUM(K22,L22,M22,N22,O22,P22,Q22,R22),"")</f>
        <v>10</v>
      </c>
      <c r="T22" s="112"/>
      <c r="U22" s="91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3:2</v>
      </c>
      <c r="L23" s="26" t="str">
        <f>IF(RIGHT(P33,1)="W",$M$4&amp;":0(W)",IF(RIGHT(P33,1)="L","0:"&amp;$M$4&amp;"(L)",IF(P33="","",RIGHT(P33,1)&amp;":"&amp;LEFT(P33,1))))</f>
        <v>3:1</v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>3:1</v>
      </c>
      <c r="O23" s="35" t="str">
        <f>IF(RIGHT(P59,1)="W",$M$4&amp;":0(W)",IF(RIGHT(P59,1)="L","0:"&amp;$M$4&amp;"(L)",IF(P59="","",RIGHT(P59,1)&amp;":"&amp;LEFT(P59,1))))</f>
        <v>3:1</v>
      </c>
      <c r="P23" s="107"/>
      <c r="Q23" s="26" t="str">
        <f>IF(RIGHT(P55,1)="W",$M$4&amp;":0(W)",IF(RIGHT(P55,1)="L","0:"&amp;$M$4&amp;"(L)",IF(P55="","",RIGHT(P55,1)&amp;":"&amp;LEFT(P55,1))))</f>
        <v>3:1</v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 t="s">
        <v>27</v>
      </c>
      <c r="I25" s="97">
        <v>21</v>
      </c>
      <c r="J25" s="100" t="s">
        <v>115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1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106"/>
      <c r="R25" s="25" t="str">
        <f>IF(LEFT(P60,1)="L",0,(IF(P60="","",(IF(LEFT(P60,1)&gt;RIGHT(P60,1),2,1)))))</f>
        <v/>
      </c>
      <c r="S25" s="109">
        <f>IF((AND(COUNTIF(J7:J30,"&gt;""")&gt;2,COUNTIF(P33:P60,"&gt;""")&gt;0)),SUM(K25,L25,M25,N25,O25,P25,Q25,R25),"")</f>
        <v>5</v>
      </c>
      <c r="T25" s="112"/>
      <c r="U25" s="91" t="s">
        <v>15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2:3</v>
      </c>
      <c r="M26" s="26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>0:3</v>
      </c>
      <c r="O26" s="35" t="str">
        <f>IF(RIGHT(P51,1)="W",$M$4&amp;":0(W)",IF(RIGHT(P51,1)="L","0:"&amp;$M$4&amp;"(L)",IF(P51="","",RIGHT(P51,1)&amp;":"&amp;LEFT(P51,1))))</f>
        <v>0:3</v>
      </c>
      <c r="P26" s="28" t="str">
        <f>IF(LEFT(P55,1)="W",$M$4&amp;":0(W)",IF(LEFT(P55,1)="L","0:"&amp;$M$4&amp;"(L)",IF(P55="","",P55)))</f>
        <v>1:3</v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>
        <v>16</v>
      </c>
      <c r="J28" s="100" t="s">
        <v>111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>
        <f>IF((AND(COUNTIF(J7:J30,"&gt;""")&gt;2,COUNTIF(P33:P60,"&gt;""")&gt;0)),SUM(K28,L28,M28,N28,O28,P28,Q28,R28),"")</f>
        <v>0</v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15</v>
      </c>
      <c r="J33" s="51" t="str">
        <f>IF(А3!Уч2="","",А3!Уч2)</f>
        <v>Ердяков Роман+</v>
      </c>
      <c r="K33" s="52" t="str">
        <f t="shared" ref="K33:K60" si="0">"-"</f>
        <v>-</v>
      </c>
      <c r="L33" s="123" t="str">
        <f>IF(А3!Уч6="","",А3!Уч6)</f>
        <v>Бекбулатов Ернур+</v>
      </c>
      <c r="M33" s="124"/>
      <c r="N33" s="124"/>
      <c r="O33" s="125"/>
      <c r="P33" s="53" t="s">
        <v>41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IF(А3!Уч3="","",А3!Уч3)</f>
        <v>Капышев Нуржан</v>
      </c>
      <c r="K34" s="57" t="str">
        <f t="shared" si="0"/>
        <v>-</v>
      </c>
      <c r="L34" s="126" t="str">
        <f>IF(А3!Уч5="","",А3!Уч5)</f>
        <v>Бермагамбетов Ильяс+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16</v>
      </c>
      <c r="J35" s="60" t="str">
        <f>IF(А3!Уч1="","",А3!Уч1)</f>
        <v>Шакар Ерасыл+</v>
      </c>
      <c r="K35" s="61" t="str">
        <f t="shared" si="0"/>
        <v>-</v>
      </c>
      <c r="L35" s="129" t="str">
        <f>IF(А3!Уч7="","",А3!Уч7)</f>
        <v>Саламатов Кобеген+</v>
      </c>
      <c r="M35" s="115"/>
      <c r="N35" s="115"/>
      <c r="O35" s="116"/>
      <c r="P35" s="62" t="s">
        <v>35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IF(А3!Уч4="","",А3!Уч4)</f>
        <v>Мукушев Нурлан+</v>
      </c>
      <c r="K36" s="65" t="str">
        <f t="shared" si="0"/>
        <v>-</v>
      </c>
      <c r="L36" s="120" t="str">
        <f>IF(А3!Уч8="","",А3!Уч8)</f>
        <v>Литвиненко Максим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20</v>
      </c>
      <c r="J37" s="51" t="str">
        <f>IF(А3!Уч5="","",А3!Уч5)</f>
        <v>Бермагамбетов Ильяс+</v>
      </c>
      <c r="K37" s="52" t="str">
        <f t="shared" si="0"/>
        <v>-</v>
      </c>
      <c r="L37" s="123" t="str">
        <f>IF(А3!Уч2="","",А3!Уч2)</f>
        <v>Ердяков Роман+</v>
      </c>
      <c r="M37" s="124"/>
      <c r="N37" s="124"/>
      <c r="O37" s="125"/>
      <c r="P37" s="53" t="s">
        <v>42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16</v>
      </c>
      <c r="J38" s="56" t="str">
        <f>IF(А3!Уч6="","",А3!Уч6)</f>
        <v>Бекбулатов Ернур+</v>
      </c>
      <c r="K38" s="57" t="str">
        <f t="shared" si="0"/>
        <v>-</v>
      </c>
      <c r="L38" s="126" t="str">
        <f>IF(А3!Уч1="","",А3!Уч1)</f>
        <v>Шакар Ерасыл+</v>
      </c>
      <c r="M38" s="127"/>
      <c r="N38" s="127"/>
      <c r="O38" s="128"/>
      <c r="P38" s="58" t="s">
        <v>38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IF(А3!Уч8="","",А3!Уч8)</f>
        <v>Литвиненко Максим</v>
      </c>
      <c r="K39" s="61" t="str">
        <f t="shared" si="0"/>
        <v>-</v>
      </c>
      <c r="L39" s="129" t="str">
        <f>IF(А3!Уч3="","",А3!Уч3)</f>
        <v>Капышев Нуржан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20</v>
      </c>
      <c r="J40" s="64" t="str">
        <f>IF(А3!Уч7="","",А3!Уч7)</f>
        <v>Саламатов Кобеген+</v>
      </c>
      <c r="K40" s="65" t="str">
        <f t="shared" si="0"/>
        <v>-</v>
      </c>
      <c r="L40" s="120" t="str">
        <f>IF(А3!Уч4="","",А3!Уч4)</f>
        <v>Мукушев Нурлан+</v>
      </c>
      <c r="M40" s="121"/>
      <c r="N40" s="121"/>
      <c r="O40" s="122"/>
      <c r="P40" s="66" t="s">
        <v>39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16</v>
      </c>
      <c r="J41" s="51" t="str">
        <f>IF(А3!Уч1="","",А3!Уч1)</f>
        <v>Шакар Ерасыл+</v>
      </c>
      <c r="K41" s="52" t="str">
        <f t="shared" si="0"/>
        <v>-</v>
      </c>
      <c r="L41" s="123" t="str">
        <f>IF(А3!Уч5="","",А3!Уч5)</f>
        <v>Бермагамбетов Ильяс+</v>
      </c>
      <c r="M41" s="124"/>
      <c r="N41" s="124"/>
      <c r="O41" s="125"/>
      <c r="P41" s="53" t="s">
        <v>35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IF(А3!Уч2="","",А3!Уч2)</f>
        <v>Ердяков Роман+</v>
      </c>
      <c r="K42" s="57" t="str">
        <f t="shared" si="0"/>
        <v>-</v>
      </c>
      <c r="L42" s="126" t="str">
        <f>IF(А3!Уч8="","",А3!Уч8)</f>
        <v>Литвиненко Максим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20</v>
      </c>
      <c r="J43" s="60" t="str">
        <f>IF(А3!Уч4="","",А3!Уч4)</f>
        <v>Мукушев Нурлан+</v>
      </c>
      <c r="K43" s="61" t="str">
        <f t="shared" si="0"/>
        <v>-</v>
      </c>
      <c r="L43" s="129" t="str">
        <f>IF(А3!Уч6="","",А3!Уч6)</f>
        <v>Бекбулатов Ернур+</v>
      </c>
      <c r="M43" s="115"/>
      <c r="N43" s="115"/>
      <c r="O43" s="116"/>
      <c r="P43" s="62" t="s">
        <v>41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IF(А3!Уч3="","",А3!Уч3)</f>
        <v>Капышев Нуржан</v>
      </c>
      <c r="K44" s="65" t="str">
        <f t="shared" si="0"/>
        <v>-</v>
      </c>
      <c r="L44" s="120" t="str">
        <f>IF(А3!Уч7="","",А3!Уч7)</f>
        <v>Саламатов Кобеген+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IF(А3!Уч8="","",А3!Уч8)</f>
        <v>Литвиненко Максим</v>
      </c>
      <c r="K45" s="52" t="str">
        <f t="shared" si="0"/>
        <v>-</v>
      </c>
      <c r="L45" s="123" t="str">
        <f>IF(А3!Уч1="","",А3!Уч1)</f>
        <v>Шакар Ерасыл+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14</v>
      </c>
      <c r="J46" s="56" t="str">
        <f>IF(А3!Уч5="","",А3!Уч5)</f>
        <v>Бермагамбетов Ильяс+</v>
      </c>
      <c r="K46" s="57" t="str">
        <f t="shared" si="0"/>
        <v>-</v>
      </c>
      <c r="L46" s="126" t="str">
        <f>IF(А3!Уч4="","",А3!Уч4)</f>
        <v>Мукушев Нурлан+</v>
      </c>
      <c r="M46" s="127"/>
      <c r="N46" s="127"/>
      <c r="O46" s="128"/>
      <c r="P46" s="58" t="s">
        <v>42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16</v>
      </c>
      <c r="J47" s="60" t="str">
        <f>IF(А3!Уч7="","",А3!Уч7)</f>
        <v>Саламатов Кобеген+</v>
      </c>
      <c r="K47" s="61" t="str">
        <f t="shared" si="0"/>
        <v>-</v>
      </c>
      <c r="L47" s="129" t="str">
        <f>IF(А3!Уч2="","",А3!Уч2)</f>
        <v>Ердяков Роман+</v>
      </c>
      <c r="M47" s="115"/>
      <c r="N47" s="115"/>
      <c r="O47" s="116"/>
      <c r="P47" s="62" t="s">
        <v>42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IF(А3!Уч6="","",А3!Уч6)</f>
        <v>Бекбулатов Ернур+</v>
      </c>
      <c r="K48" s="65" t="str">
        <f t="shared" si="0"/>
        <v>-</v>
      </c>
      <c r="L48" s="120" t="str">
        <f>IF(А3!Уч3="","",А3!Уч3)</f>
        <v>Капышев Нуржан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IF(А3!Уч1="","",А3!Уч1)</f>
        <v>Шакар Ерасыл+</v>
      </c>
      <c r="K49" s="52" t="str">
        <f t="shared" si="0"/>
        <v>-</v>
      </c>
      <c r="L49" s="123" t="str">
        <f>IF(А3!Уч3="","",А3!Уч3)</f>
        <v>Капышев Нуржан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20</v>
      </c>
      <c r="J50" s="56" t="str">
        <f>IF(А3!Уч2="","",А3!Уч2)</f>
        <v>Ердяков Роман+</v>
      </c>
      <c r="K50" s="57" t="str">
        <f t="shared" si="0"/>
        <v>-</v>
      </c>
      <c r="L50" s="126" t="str">
        <f>IF(А3!Уч4="","",А3!Уч4)</f>
        <v>Мукушев Нурлан+</v>
      </c>
      <c r="M50" s="127"/>
      <c r="N50" s="127"/>
      <c r="O50" s="128"/>
      <c r="P50" s="58" t="s">
        <v>39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16</v>
      </c>
      <c r="J51" s="60" t="str">
        <f>IF(А3!Уч5="","",А3!Уч5)</f>
        <v>Бермагамбетов Ильяс+</v>
      </c>
      <c r="K51" s="61" t="str">
        <f t="shared" si="0"/>
        <v>-</v>
      </c>
      <c r="L51" s="129" t="str">
        <f>IF(А3!Уч7="","",А3!Уч7)</f>
        <v>Саламатов Кобеген+</v>
      </c>
      <c r="M51" s="115"/>
      <c r="N51" s="115"/>
      <c r="O51" s="116"/>
      <c r="P51" s="62" t="s">
        <v>35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IF(А3!Уч6="","",А3!Уч6)</f>
        <v>Бекбулатов Ернур+</v>
      </c>
      <c r="K52" s="65" t="str">
        <f t="shared" si="0"/>
        <v>-</v>
      </c>
      <c r="L52" s="120" t="str">
        <f>IF(А3!Уч8="","",А3!Уч8)</f>
        <v>Литвиненко Максим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25</v>
      </c>
      <c r="J53" s="51" t="str">
        <f>IF(А3!Уч4="","",А3!Уч4)</f>
        <v>Мукушев Нурлан+</v>
      </c>
      <c r="K53" s="52" t="str">
        <f t="shared" si="0"/>
        <v>-</v>
      </c>
      <c r="L53" s="123" t="str">
        <f>IF(А3!Уч1="","",А3!Уч1)</f>
        <v>Шакар Ерасыл+</v>
      </c>
      <c r="M53" s="124"/>
      <c r="N53" s="124"/>
      <c r="O53" s="125"/>
      <c r="P53" s="53" t="s">
        <v>42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IF(А3!Уч3="","",А3!Уч3)</f>
        <v>Капышев Нуржан</v>
      </c>
      <c r="K54" s="57" t="str">
        <f t="shared" si="0"/>
        <v>-</v>
      </c>
      <c r="L54" s="126" t="str">
        <f>IF(А3!Уч2="","",А3!Уч2)</f>
        <v>Ердяков Роман+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20</v>
      </c>
      <c r="J55" s="60" t="str">
        <f>IF(А3!Уч7="","",А3!Уч7)</f>
        <v>Саламатов Кобеген+</v>
      </c>
      <c r="K55" s="61" t="str">
        <f t="shared" si="0"/>
        <v>-</v>
      </c>
      <c r="L55" s="129" t="str">
        <f>IF(А3!Уч6="","",А3!Уч6)</f>
        <v>Бекбулатов Ернур+</v>
      </c>
      <c r="M55" s="115"/>
      <c r="N55" s="115"/>
      <c r="O55" s="116"/>
      <c r="P55" s="62" t="s">
        <v>41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IF(А3!Уч8="","",А3!Уч8)</f>
        <v>Литвиненко Максим</v>
      </c>
      <c r="K56" s="65" t="str">
        <f t="shared" si="0"/>
        <v>-</v>
      </c>
      <c r="L56" s="120" t="str">
        <f>IF(А3!Уч5="","",А3!Уч5)</f>
        <v>Бермагамбетов Ильяс+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25</v>
      </c>
      <c r="J57" s="51" t="str">
        <f>IF(А3!Уч1="","",А3!Уч1)</f>
        <v>Шакар Ерасыл+</v>
      </c>
      <c r="K57" s="52" t="str">
        <f t="shared" si="0"/>
        <v>-</v>
      </c>
      <c r="L57" s="123" t="str">
        <f>IF(А3!Уч2="","",А3!Уч2)</f>
        <v>Ердяков Роман+</v>
      </c>
      <c r="M57" s="124"/>
      <c r="N57" s="124"/>
      <c r="O57" s="125"/>
      <c r="P57" s="53" t="s">
        <v>37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IF(А3!Уч3="","",А3!Уч3)</f>
        <v>Капышев Нуржан</v>
      </c>
      <c r="K58" s="57" t="str">
        <f t="shared" si="0"/>
        <v>-</v>
      </c>
      <c r="L58" s="126" t="str">
        <f>IF(А3!Уч4="","",А3!Уч4)</f>
        <v>Мукушев Нурлан+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16</v>
      </c>
      <c r="J59" s="60" t="str">
        <f>IF(А3!Уч5="","",А3!Уч5)</f>
        <v>Бермагамбетов Ильяс+</v>
      </c>
      <c r="K59" s="61" t="str">
        <f t="shared" si="0"/>
        <v>-</v>
      </c>
      <c r="L59" s="129" t="str">
        <f>IF(А3!Уч6="","",А3!Уч6)</f>
        <v>Бекбулатов Ернур+</v>
      </c>
      <c r="M59" s="115"/>
      <c r="N59" s="115"/>
      <c r="O59" s="116"/>
      <c r="P59" s="62" t="s">
        <v>41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IF(А3!Уч7="","",А3!Уч7)</f>
        <v>Саламатов Кобеген+</v>
      </c>
      <c r="K60" s="65" t="str">
        <f t="shared" si="0"/>
        <v>-</v>
      </c>
      <c r="L60" s="120" t="str">
        <f>IF(А3!Уч8="","",А3!Уч8)</f>
        <v>Литвиненко Максим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485" priority="6">
      <formula>$S$35="сыграна"</formula>
    </cfRule>
  </conditionalFormatting>
  <conditionalFormatting sqref="I36:Q36">
    <cfRule type="expression" dxfId="4484" priority="7">
      <formula>$S$36="сыграна"</formula>
    </cfRule>
  </conditionalFormatting>
  <conditionalFormatting sqref="I37:Q37">
    <cfRule type="expression" dxfId="4483" priority="8">
      <formula>$S$37="сыграна"</formula>
    </cfRule>
  </conditionalFormatting>
  <conditionalFormatting sqref="I38:Q38">
    <cfRule type="expression" dxfId="4482" priority="9">
      <formula>$S$38="сыграна"</formula>
    </cfRule>
  </conditionalFormatting>
  <conditionalFormatting sqref="I39:Q39">
    <cfRule type="expression" dxfId="4481" priority="10">
      <formula>$S$39="сыграна"</formula>
    </cfRule>
  </conditionalFormatting>
  <conditionalFormatting sqref="I40:Q40">
    <cfRule type="expression" dxfId="4480" priority="11">
      <formula>$S$40="сыграна"</formula>
    </cfRule>
  </conditionalFormatting>
  <conditionalFormatting sqref="I41:Q41">
    <cfRule type="expression" dxfId="4479" priority="12">
      <formula>$S$41="сыграна"</formula>
    </cfRule>
  </conditionalFormatting>
  <conditionalFormatting sqref="I42:Q42">
    <cfRule type="expression" dxfId="4478" priority="13">
      <formula>$S$42="сыграна"</formula>
    </cfRule>
  </conditionalFormatting>
  <conditionalFormatting sqref="I43:Q43">
    <cfRule type="expression" dxfId="4477" priority="14">
      <formula>$S$43="сыграна"</formula>
    </cfRule>
  </conditionalFormatting>
  <conditionalFormatting sqref="I46:Q46">
    <cfRule type="expression" dxfId="4476" priority="17">
      <formula>$S$46="сыграна"</formula>
    </cfRule>
  </conditionalFormatting>
  <conditionalFormatting sqref="I47:Q47">
    <cfRule type="expression" dxfId="4475" priority="18">
      <formula>$S$47="сыграна"</formula>
    </cfRule>
  </conditionalFormatting>
  <conditionalFormatting sqref="I48:Q48">
    <cfRule type="expression" dxfId="4474" priority="19">
      <formula>$S$48="сыграна"</formula>
    </cfRule>
  </conditionalFormatting>
  <conditionalFormatting sqref="I49:Q49">
    <cfRule type="expression" dxfId="4473" priority="20">
      <formula>$S$49="сыграна"</formula>
    </cfRule>
  </conditionalFormatting>
  <conditionalFormatting sqref="I50:Q50">
    <cfRule type="expression" dxfId="4472" priority="21">
      <formula>$S$50="сыграна"</formula>
    </cfRule>
  </conditionalFormatting>
  <conditionalFormatting sqref="I51:Q51">
    <cfRule type="expression" dxfId="4471" priority="22">
      <formula>$S$51="сыграна"</formula>
    </cfRule>
  </conditionalFormatting>
  <conditionalFormatting sqref="I52:Q52">
    <cfRule type="expression" dxfId="4470" priority="23">
      <formula>$S$52="сыграна"</formula>
    </cfRule>
  </conditionalFormatting>
  <conditionalFormatting sqref="I53:Q53">
    <cfRule type="expression" dxfId="4469" priority="24">
      <formula>$S$53="сыграна"</formula>
    </cfRule>
  </conditionalFormatting>
  <conditionalFormatting sqref="I54:Q54">
    <cfRule type="expression" dxfId="4468" priority="25">
      <formula>$S$54="сыграна"</formula>
    </cfRule>
  </conditionalFormatting>
  <conditionalFormatting sqref="I55:Q55">
    <cfRule type="expression" dxfId="4467" priority="26">
      <formula>$S$55="сыграна"</formula>
    </cfRule>
  </conditionalFormatting>
  <conditionalFormatting sqref="I33:R33 P10:P12 L22:L24">
    <cfRule type="expression" dxfId="4466" priority="31">
      <formula>$S$33="встреча играется"</formula>
    </cfRule>
  </conditionalFormatting>
  <conditionalFormatting sqref="I33:R33">
    <cfRule type="expression" dxfId="4465" priority="4">
      <formula>$S$33="сыграна"</formula>
    </cfRule>
  </conditionalFormatting>
  <conditionalFormatting sqref="I34:R34 O13:O15 M19:M21">
    <cfRule type="expression" dxfId="4464" priority="32">
      <formula>$S$34="встреча играется"</formula>
    </cfRule>
  </conditionalFormatting>
  <conditionalFormatting sqref="I34:R34">
    <cfRule type="expression" dxfId="4463" priority="5">
      <formula>$S$34="сыграна"</formula>
    </cfRule>
  </conditionalFormatting>
  <conditionalFormatting sqref="I35:R35 Q7:Q9 K25:K27">
    <cfRule type="expression" dxfId="4462" priority="33">
      <formula>$S$35="встреча играется"</formula>
    </cfRule>
  </conditionalFormatting>
  <conditionalFormatting sqref="I36:R36 R16:R18 N28:N30">
    <cfRule type="expression" dxfId="4461" priority="34">
      <formula>$S$36="встреча играется"</formula>
    </cfRule>
  </conditionalFormatting>
  <conditionalFormatting sqref="I37:R37 O10:O12 L19:L21">
    <cfRule type="expression" dxfId="4460" priority="35">
      <formula>$S$37="встреча играется"</formula>
    </cfRule>
  </conditionalFormatting>
  <conditionalFormatting sqref="I38:R38 P7:P9 K22:K24">
    <cfRule type="expression" dxfId="4459" priority="36">
      <formula>$S$38="встреча играется"</formula>
    </cfRule>
  </conditionalFormatting>
  <conditionalFormatting sqref="I39:R39 R13:R15 M28:M30">
    <cfRule type="expression" dxfId="4458" priority="37">
      <formula>$S$39="встреча играется"</formula>
    </cfRule>
  </conditionalFormatting>
  <conditionalFormatting sqref="I40:R40 Q16:Q18 N25:N27">
    <cfRule type="expression" dxfId="4457" priority="38">
      <formula>$S$40="встреча играется"</formula>
    </cfRule>
  </conditionalFormatting>
  <conditionalFormatting sqref="I41:R41 O7:O9 K19:K21">
    <cfRule type="expression" dxfId="4456" priority="39">
      <formula>$S$41="встреча играется"</formula>
    </cfRule>
  </conditionalFormatting>
  <conditionalFormatting sqref="I42:R42 R10:R12 L28:L30">
    <cfRule type="expression" dxfId="4455" priority="40">
      <formula>$S$42="встреча играется"</formula>
    </cfRule>
  </conditionalFormatting>
  <conditionalFormatting sqref="I43:R43 P16:P18 N22:N24">
    <cfRule type="expression" dxfId="4454" priority="41">
      <formula>$S$43="встреча играется"</formula>
    </cfRule>
  </conditionalFormatting>
  <conditionalFormatting sqref="I44:R44 Q13:Q15 M25:M27">
    <cfRule type="expression" dxfId="4453" priority="42">
      <formula>$S$44="встреча играется"</formula>
    </cfRule>
  </conditionalFormatting>
  <conditionalFormatting sqref="I44:R44">
    <cfRule type="expression" dxfId="4452" priority="15">
      <formula>$S$44="сыграна"</formula>
    </cfRule>
  </conditionalFormatting>
  <conditionalFormatting sqref="I45:R45 R7:R9 K28:K30">
    <cfRule type="expression" dxfId="4451" priority="43">
      <formula>$S$45="встреча играется"</formula>
    </cfRule>
  </conditionalFormatting>
  <conditionalFormatting sqref="I45:R45">
    <cfRule type="expression" dxfId="4450" priority="16">
      <formula>$S$45="сыграна"</formula>
    </cfRule>
  </conditionalFormatting>
  <conditionalFormatting sqref="I46:R46 O16:O18 N19:N21">
    <cfRule type="expression" dxfId="4449" priority="44">
      <formula>$S$46="встреча играется"</formula>
    </cfRule>
  </conditionalFormatting>
  <conditionalFormatting sqref="I47:R47 Q10:Q12 L25:L27">
    <cfRule type="expression" dxfId="4448" priority="45">
      <formula>$S$47="встреча играется"</formula>
    </cfRule>
  </conditionalFormatting>
  <conditionalFormatting sqref="I48:R48 P13:P15 M22:M24">
    <cfRule type="expression" dxfId="4447" priority="46">
      <formula>$S$48="встреча играется"</formula>
    </cfRule>
  </conditionalFormatting>
  <conditionalFormatting sqref="I49:R49 M7:M9 K13:K15">
    <cfRule type="expression" dxfId="4446" priority="47">
      <formula>$S$49="встреча играется"</formula>
    </cfRule>
  </conditionalFormatting>
  <conditionalFormatting sqref="I50:R50 N10:N12 L16:L18">
    <cfRule type="expression" dxfId="4445" priority="48">
      <formula>$S$50="встреча играется"</formula>
    </cfRule>
  </conditionalFormatting>
  <conditionalFormatting sqref="I51:R51 Q19:Q21 O25:O27">
    <cfRule type="expression" dxfId="4444" priority="49">
      <formula>$S$51="встреча играется"</formula>
    </cfRule>
  </conditionalFormatting>
  <conditionalFormatting sqref="I52:R52 R22:R24 P28:P30">
    <cfRule type="expression" dxfId="4443" priority="50">
      <formula>$S$52="встреча играется"</formula>
    </cfRule>
  </conditionalFormatting>
  <conditionalFormatting sqref="I53:R53 N7:N9 K16:K18">
    <cfRule type="expression" dxfId="4442" priority="51">
      <formula>$S$53="встреча играется"</formula>
    </cfRule>
  </conditionalFormatting>
  <conditionalFormatting sqref="I54:R54 M10:M12 L13:L15">
    <cfRule type="expression" dxfId="4441" priority="52">
      <formula>$S$54="встреча играется"</formula>
    </cfRule>
  </conditionalFormatting>
  <conditionalFormatting sqref="I55:R55 Q22:Q24 P25:P27">
    <cfRule type="expression" dxfId="4440" priority="27">
      <formula>$S$55="встреча играется"</formula>
    </cfRule>
  </conditionalFormatting>
  <conditionalFormatting sqref="I56:R56 R19:R21 O28:O30">
    <cfRule type="expression" dxfId="4439" priority="53">
      <formula>$S$56="встреча играется"</formula>
    </cfRule>
  </conditionalFormatting>
  <conditionalFormatting sqref="I56:R56">
    <cfRule type="expression" dxfId="4438" priority="3">
      <formula>$S$56="сыграна"</formula>
    </cfRule>
  </conditionalFormatting>
  <conditionalFormatting sqref="I57:R57 L7:L9 K10:K12">
    <cfRule type="expression" dxfId="4437" priority="54">
      <formula>$S$57="встреча играется"</formula>
    </cfRule>
  </conditionalFormatting>
  <conditionalFormatting sqref="I57:R57">
    <cfRule type="expression" dxfId="4436" priority="2">
      <formula>$S$57="сыграна"</formula>
    </cfRule>
  </conditionalFormatting>
  <conditionalFormatting sqref="I58:R58 N13:N15 M16:M18">
    <cfRule type="expression" dxfId="4435" priority="55">
      <formula>$S$58="встреча играется"</formula>
    </cfRule>
  </conditionalFormatting>
  <conditionalFormatting sqref="I58:R58">
    <cfRule type="expression" dxfId="4434" priority="28">
      <formula>$S$58="сыграна"</formula>
    </cfRule>
  </conditionalFormatting>
  <conditionalFormatting sqref="I59:R59 P19:P21 O22:O24">
    <cfRule type="expression" dxfId="4433" priority="56">
      <formula>$S$59="встреча играется"</formula>
    </cfRule>
  </conditionalFormatting>
  <conditionalFormatting sqref="I59:R59">
    <cfRule type="expression" dxfId="4432" priority="29">
      <formula>$S$59="сыграна"</formula>
    </cfRule>
  </conditionalFormatting>
  <conditionalFormatting sqref="I60:R60 R25:R27 Q28:Q30">
    <cfRule type="expression" dxfId="4431" priority="57">
      <formula>$S$60="встреча играется"</formula>
    </cfRule>
  </conditionalFormatting>
  <conditionalFormatting sqref="I60:R60">
    <cfRule type="expression" dxfId="4430" priority="30">
      <formula>$S$60="сыграна"</formula>
    </cfRule>
  </conditionalFormatting>
  <conditionalFormatting sqref="J7:J30">
    <cfRule type="endsWith" dxfId="4429" priority="1" operator="endsWith" text="+">
      <formula>RIGHT((J7),LEN("+"))=("+")</formula>
    </cfRule>
  </conditionalFormatting>
  <dataValidations count="1">
    <dataValidation type="list" allowBlank="1" sqref="P33:P60" xr:uid="{00000000-0002-0000-0300-000000000000}">
      <formula1>А3!Список_счета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116</v>
      </c>
      <c r="E7" s="22"/>
      <c r="F7" s="67"/>
      <c r="G7" s="94">
        <v>1</v>
      </c>
      <c r="H7" s="97"/>
      <c r="I7" s="97">
        <v>10</v>
      </c>
      <c r="J7" s="100" t="s">
        <v>117</v>
      </c>
      <c r="K7" s="117"/>
      <c r="L7" s="23">
        <f>IF(LEFT(P57,1)="L",0,(IF(P57="","",(IF(LEFT(P57,1)&gt;RIGHT(P57,1),2,1)))))</f>
        <v>2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1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1</v>
      </c>
      <c r="S7" s="109">
        <f>IF((AND(COUNTIF(J7:J30,"&gt;""")&gt;2,COUNTIF(P33:P60,"&gt;""")&gt;0)),SUM(K7,L7,M7,N7,O7,P7,Q7,R7),"")</f>
        <v>8</v>
      </c>
      <c r="T7" s="149"/>
      <c r="U7" s="91" t="s">
        <v>17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118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3:2</v>
      </c>
      <c r="M8" s="27" t="str">
        <f>IF(LEFT(P49,1)="W",$M$4&amp;":0(W)",IF(LEFT(P49,1)="L","0:"&amp;$M$4&amp;"(L)",IF(P49="","",P49)))</f>
        <v>1:3</v>
      </c>
      <c r="N8" s="26" t="str">
        <f>IF(RIGHT(P53,1)="W",$M$4&amp;":0(W)",IF(RIGHT(P53,1)="L","0:"&amp;$M$4&amp;"(L)",IF(P53="","",RIGHT(P53,1)&amp;":"&amp;LEFT(P53,1))))</f>
        <v>0:3</v>
      </c>
      <c r="O8" s="28" t="str">
        <f>IF(LEFT(P41,1)="W",$M$4&amp;":0(W)",IF(LEFT(P41,1)="L","0:"&amp;$M$4&amp;"(L)",IF(P41="","",P41)))</f>
        <v>1:3</v>
      </c>
      <c r="P8" s="26" t="str">
        <f>IF(RIGHT(P38,1)="W",$M$4&amp;":0(W)",IF(RIGHT(P38,1)="L","0:"&amp;$M$4&amp;"(L)",IF(P38="","",RIGHT(P38,1)&amp;":"&amp;LEFT(P38,1))))</f>
        <v>1:3</v>
      </c>
      <c r="Q8" s="27" t="str">
        <f>IF(LEFT(P35,1)="W",$M$4&amp;":0(W)",IF(LEFT(P35,1)="L","0:"&amp;$M$4&amp;"(L)",IF(P35="","",P35)))</f>
        <v>1:3</v>
      </c>
      <c r="R8" s="29" t="str">
        <f>IF(RIGHT(P45,1)="W",$M$4&amp;":0(W)",IF(RIGHT(P45,1)="L","0:"&amp;$M$4&amp;"(L)",IF(P45="","",RIGHT(P45,1)&amp;":"&amp;LEFT(P45,1))))</f>
        <v>1:3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119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120</v>
      </c>
      <c r="E10" s="22"/>
      <c r="F10" s="67"/>
      <c r="G10" s="94">
        <v>2</v>
      </c>
      <c r="H10" s="97"/>
      <c r="I10" s="97">
        <v>2</v>
      </c>
      <c r="J10" s="100" t="s">
        <v>121</v>
      </c>
      <c r="K10" s="33">
        <f>IF(RIGHT(P57,1)="L",0,(IF(P57="","",(IF(RIGHT(P57,1)&gt;LEFT(P57,1),2,1)))))</f>
        <v>1</v>
      </c>
      <c r="L10" s="106"/>
      <c r="M10" s="23">
        <f>IF(RIGHT(P54,1)="L",0,(IF(P54="","",(IF(RIGHT(P54,1)&gt;LEFT(P54,1),2,1)))))</f>
        <v>1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09">
        <f>IF((AND(COUNTIF(J7:J30,"&gt;""")&gt;2,COUNTIF(P33:P60,"&gt;""")&gt;0)),SUM(K10,L10,M10,N10,O10,P10,Q10,R10),"")</f>
        <v>9</v>
      </c>
      <c r="T10" s="149"/>
      <c r="U10" s="91" t="s">
        <v>16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122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2:3</v>
      </c>
      <c r="L11" s="107"/>
      <c r="M11" s="26" t="str">
        <f>IF(RIGHT(P54,1)="W",$M$4&amp;":0(W)",IF(RIGHT(P54,1)="L","0:"&amp;$M$4&amp;"(L)",IF(P54="","",RIGHT(P54,1)&amp;":"&amp;LEFT(P54,1))))</f>
        <v>2:3</v>
      </c>
      <c r="N11" s="27" t="str">
        <f>IF(LEFT(P50,1)="W",$M$4&amp;":0(W)",IF(LEFT(P50,1)="L","0:"&amp;$M$4&amp;"(L)",IF(P50="","",P50)))</f>
        <v>3:0</v>
      </c>
      <c r="O11" s="35" t="str">
        <f>IF(RIGHT(P37,1)="W",$M$4&amp;":0(W)",IF(RIGHT(P37,1)="L","0:"&amp;$M$4&amp;"(L)",IF(P37="","",RIGHT(P37,1)&amp;":"&amp;LEFT(P37,1))))</f>
        <v>3:1</v>
      </c>
      <c r="P11" s="27" t="str">
        <f>IF(LEFT(P33,1)="W",$M$4&amp;":0(W)",IF(LEFT(P33,1)="L","0:"&amp;$M$4&amp;"(L)",IF(P33="","",P33)))</f>
        <v>2:3</v>
      </c>
      <c r="Q11" s="26" t="str">
        <f>IF(RIGHT(P47,1)="W",$M$4&amp;":0(W)",IF(RIGHT(P47,1)="L","0:"&amp;$M$4&amp;"(L)",IF(P47="","",RIGHT(P47,1)&amp;":"&amp;LEFT(P47,1))))</f>
        <v>0:3</v>
      </c>
      <c r="R11" s="39" t="str">
        <f>IF(LEFT(P42,1)="W",$M$4&amp;":0(W)",IF(LEFT(P42,1)="L","0:"&amp;$M$4&amp;"(L)",IF(P42="","",P42)))</f>
        <v>2:3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123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124</v>
      </c>
      <c r="E13" s="22"/>
      <c r="F13" s="67"/>
      <c r="G13" s="94">
        <v>3</v>
      </c>
      <c r="H13" s="97"/>
      <c r="I13" s="97">
        <v>12</v>
      </c>
      <c r="J13" s="100" t="s">
        <v>125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2</v>
      </c>
      <c r="M13" s="106"/>
      <c r="N13" s="23">
        <f>IF(LEFT(P58,1)="L",0,(IF(P58="","",(IF(LEFT(P58,1)&gt;RIGHT(P58,1),2,1)))))</f>
        <v>1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1</v>
      </c>
      <c r="S13" s="109">
        <f>IF((AND(COUNTIF(J7:J30,"&gt;""")&gt;2,COUNTIF(P33:P60,"&gt;""")&gt;0)),SUM(K13,L13,M13,N13,O13,P13,Q13,R13),"")</f>
        <v>10</v>
      </c>
      <c r="T13" s="149">
        <f>5/7</f>
        <v>0.7142857142857143</v>
      </c>
      <c r="U13" s="91" t="s">
        <v>15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126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3:1</v>
      </c>
      <c r="L14" s="27" t="str">
        <f>IF(LEFT(P54,1)="W",$M$4&amp;":0(W)",IF(LEFT(P54,1)="L","0:"&amp;$M$4&amp;"(L)",IF(P54="","",P54)))</f>
        <v>3:2</v>
      </c>
      <c r="M14" s="107"/>
      <c r="N14" s="27" t="str">
        <f>IF(LEFT(P58,1)="W",$M$4&amp;":0(W)",IF(LEFT(P58,1)="L","0:"&amp;$M$4&amp;"(L)",IF(P58="","",P58)))</f>
        <v>1:3</v>
      </c>
      <c r="O14" s="28" t="str">
        <f>IF(LEFT(P34,1)="W",$M$4&amp;":0(W)",IF(LEFT(P34,1)="L","0:"&amp;$M$4&amp;"(L)",IF(P34="","",P34)))</f>
        <v>3:1</v>
      </c>
      <c r="P14" s="26" t="str">
        <f>IF(RIGHT(P48,1)="W",$M$4&amp;":0(W)",IF(RIGHT(P48,1)="L","0:"&amp;$M$4&amp;"(L)",IF(P48="","",RIGHT(P48,1)&amp;":"&amp;LEFT(P48,1))))</f>
        <v>0:3</v>
      </c>
      <c r="Q14" s="27" t="str">
        <f>IF(LEFT(P44,1)="W",$M$4&amp;":0(W)",IF(LEFT(P44,1)="L","0:"&amp;$M$4&amp;"(L)",IF(P44="","",P44)))</f>
        <v>2:3</v>
      </c>
      <c r="R14" s="29" t="str">
        <f>IF(RIGHT(P39,1)="W",$M$4&amp;":0(W)",IF(RIGHT(P39,1)="L","0:"&amp;$M$4&amp;"(L)",IF(P39="","",RIGHT(P39,1)&amp;":"&amp;LEFT(P39,1))))</f>
        <v>1:3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>
        <v>16</v>
      </c>
      <c r="J16" s="100" t="s">
        <v>127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2</v>
      </c>
      <c r="N16" s="106"/>
      <c r="O16" s="24">
        <f>IF(RIGHT(P46,1)="L",0,(IF(P46="","",(IF(RIGHT(P46,1)&gt;LEFT(P46,1),2,1)))))</f>
        <v>1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2</v>
      </c>
      <c r="S16" s="109">
        <f>IF((AND(COUNTIF(J7:J30,"&gt;""")&gt;2,COUNTIF(P33:P60,"&gt;""")&gt;0)),SUM(K16,L16,M16,N16,O16,P16,Q16,R16),"")</f>
        <v>10</v>
      </c>
      <c r="T16" s="149">
        <f>7/6</f>
        <v>1.1666666666666667</v>
      </c>
      <c r="U16" s="91" t="s">
        <v>13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3:0</v>
      </c>
      <c r="L17" s="26" t="str">
        <f>IF(RIGHT(P50,1)="W",$M$4&amp;":0(W)",IF(RIGHT(P50,1)="L","0:"&amp;$M$4&amp;"(L)",IF(P50="","",RIGHT(P50,1)&amp;":"&amp;LEFT(P50,1))))</f>
        <v>0:3</v>
      </c>
      <c r="M17" s="26" t="str">
        <f>IF(RIGHT(P58,1)="W",$M$4&amp;":0(W)",IF(RIGHT(P58,1)="L","0:"&amp;$M$4&amp;"(L)",IF(P58="","",RIGHT(P58,1)&amp;":"&amp;LEFT(P58,1))))</f>
        <v>3:1</v>
      </c>
      <c r="N17" s="107"/>
      <c r="O17" s="35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0:3</v>
      </c>
      <c r="Q17" s="26" t="str">
        <f>IF(RIGHT(P40,1)="W",$M$4&amp;":0(W)",IF(RIGHT(P40,1)="L","0:"&amp;$M$4&amp;"(L)",IF(P40="","",RIGHT(P40,1)&amp;":"&amp;LEFT(P40,1))))</f>
        <v>1:3</v>
      </c>
      <c r="R17" s="39" t="str">
        <f>IF(LEFT(P36,1)="W",$M$4&amp;":0(W)",IF(LEFT(P36,1)="L","0:"&amp;$M$4&amp;"(L)",IF(P36="","",P36)))</f>
        <v>3:2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>
        <v>13</v>
      </c>
      <c r="J19" s="100" t="s">
        <v>128</v>
      </c>
      <c r="K19" s="33">
        <f>IF(RIGHT(P41,1)="L",0,(IF(P41="","",(IF(RIGHT(P41,1)&gt;LEFT(P41,1),2,1)))))</f>
        <v>2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2</v>
      </c>
      <c r="O19" s="103"/>
      <c r="P19" s="23">
        <f>IF(LEFT(P59,1)="L",0,(IF(P59="","",(IF(LEFT(P59,1)&gt;RIGHT(P59,1),2,1)))))</f>
        <v>1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2</v>
      </c>
      <c r="S19" s="109">
        <f>IF((AND(COUNTIF(J7:J30,"&gt;""")&gt;2,COUNTIF(P33:P60,"&gt;""")&gt;0)),SUM(K19,L19,M19,N19,O19,P19,Q19,R19),"")</f>
        <v>10</v>
      </c>
      <c r="T19" s="149">
        <f>7/5</f>
        <v>1.4</v>
      </c>
      <c r="U19" s="91" t="s">
        <v>12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1:3</v>
      </c>
      <c r="M20" s="26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3:1</v>
      </c>
      <c r="O20" s="104"/>
      <c r="P20" s="27" t="str">
        <f>IF(LEFT(P59,1)="W",$M$4&amp;":0(W)",IF(LEFT(P59,1)="L","0:"&amp;$M$4&amp;"(L)",IF(P59="","",P59)))</f>
        <v>2:3</v>
      </c>
      <c r="Q20" s="27" t="str">
        <f>IF(LEFT(P51,1)="W",$M$4&amp;":0(W)",IF(LEFT(P51,1)="L","0:"&amp;$M$4&amp;"(L)",IF(P51="","",P51)))</f>
        <v>1:3</v>
      </c>
      <c r="R20" s="29" t="str">
        <f>IF(RIGHT(P56,1)="W",$M$4&amp;":0(W)",IF(RIGHT(P56,1)="L","0:"&amp;$M$4&amp;"(L)",IF(P56="","",RIGHT(P56,1)&amp;":"&amp;LEFT(P56,1))))</f>
        <v>3:1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27</v>
      </c>
      <c r="I22" s="97">
        <v>19</v>
      </c>
      <c r="J22" s="100" t="s">
        <v>129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09">
        <f>IF((AND(COUNTIF(J7:J30,"&gt;""")&gt;2,COUNTIF(P33:P60,"&gt;""")&gt;0)),SUM(K22,L22,M22,N22,O22,P22,Q22,R22),"")</f>
        <v>14</v>
      </c>
      <c r="T22" s="149"/>
      <c r="U22" s="91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3:1</v>
      </c>
      <c r="L23" s="26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3:0</v>
      </c>
      <c r="N23" s="26" t="str">
        <f>IF(RIGHT(P43,1)="W",$M$4&amp;":0(W)",IF(RIGHT(P43,1)="L","0:"&amp;$M$4&amp;"(L)",IF(P43="","",RIGHT(P43,1)&amp;":"&amp;LEFT(P43,1))))</f>
        <v>3:0</v>
      </c>
      <c r="O23" s="35" t="str">
        <f>IF(RIGHT(P59,1)="W",$M$4&amp;":0(W)",IF(RIGHT(P59,1)="L","0:"&amp;$M$4&amp;"(L)",IF(P59="","",RIGHT(P59,1)&amp;":"&amp;LEFT(P59,1))))</f>
        <v>3:2</v>
      </c>
      <c r="P23" s="107"/>
      <c r="Q23" s="26" t="str">
        <f>IF(RIGHT(P55,1)="W",$M$4&amp;":0(W)",IF(RIGHT(P55,1)="L","0:"&amp;$M$4&amp;"(L)",IF(P55="","",RIGHT(P55,1)&amp;":"&amp;LEFT(P55,1))))</f>
        <v>3:1</v>
      </c>
      <c r="R23" s="39" t="str">
        <f>IF(LEFT(P52,1)="W",$M$4&amp;":0(W)",IF(LEFT(P52,1)="L","0:"&amp;$M$4&amp;"(L)",IF(P52="","",P52)))</f>
        <v>3:0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 t="s">
        <v>27</v>
      </c>
      <c r="I25" s="97">
        <v>15</v>
      </c>
      <c r="J25" s="100" t="s">
        <v>130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2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2</v>
      </c>
      <c r="S25" s="109">
        <f>IF((AND(COUNTIF(J7:J30,"&gt;""")&gt;2,COUNTIF(P33:P60,"&gt;""")&gt;0)),SUM(K25,L25,M25,N25,O25,P25,Q25,R25),"")</f>
        <v>13</v>
      </c>
      <c r="T25" s="149"/>
      <c r="U25" s="91" t="s">
        <v>11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3:1</v>
      </c>
      <c r="L26" s="27" t="str">
        <f>IF(LEFT(P47)="W",$M$4&amp;":0(W)",IF(LEFT(P47,1)="L","0:"&amp;$M$4&amp;"(L)",IF(P47="","",P47)))</f>
        <v>3:0</v>
      </c>
      <c r="M26" s="26" t="str">
        <f>IF(RIGHT(P44,1)="W",$M$4&amp;":0(W)",IF(RIGHT(P44,1)="L","0:"&amp;$M$4&amp;"(L)",IF(P44="","",RIGHT(P44,1)&amp;":"&amp;LEFT(P44,1))))</f>
        <v>3:2</v>
      </c>
      <c r="N26" s="27" t="str">
        <f>IF(LEFT(P40,1)="W",$M$4&amp;":0(W)",IF(LEFT(P40,1)="L","0:"&amp;$M$4&amp;"(L)",IF(P40="","",P40)))</f>
        <v>3:1</v>
      </c>
      <c r="O26" s="35" t="str">
        <f>IF(RIGHT(P51,1)="W",$M$4&amp;":0(W)",IF(RIGHT(P51,1)="L","0:"&amp;$M$4&amp;"(L)",IF(P51="","",RIGHT(P51,1)&amp;":"&amp;LEFT(P51,1))))</f>
        <v>3:1</v>
      </c>
      <c r="P26" s="28" t="str">
        <f>IF(LEFT(P55,1)="W",$M$4&amp;":0(W)",IF(LEFT(P55,1)="L","0:"&amp;$M$4&amp;"(L)",IF(P55="","",P55)))</f>
        <v>1:3</v>
      </c>
      <c r="Q26" s="107"/>
      <c r="R26" s="39" t="str">
        <f>IF(LEFT(P60,1)="W",$M$4&amp;":0(W)",IF(LEFT(P60,1)="L","0:"&amp;$M$4&amp;"(L)",IF(P60="","",P60)))</f>
        <v>3:2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>
        <v>9</v>
      </c>
      <c r="J28" s="100" t="s">
        <v>131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2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44"/>
      <c r="S28" s="109">
        <f>IF((AND(COUNTIF(J7:J30,"&gt;""")&gt;2,COUNTIF(P33:P60,"&gt;""")&gt;0)),SUM(K28,L28,M28,N28,O28,P28,Q28,R28),"")</f>
        <v>10</v>
      </c>
      <c r="T28" s="149">
        <f>6/7</f>
        <v>0.8571428571428571</v>
      </c>
      <c r="U28" s="91" t="s">
        <v>14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3:1</v>
      </c>
      <c r="L29" s="26" t="str">
        <f>IF(RIGHT(P42,1)="W",$M$4&amp;":0(W)",IF(RIGHT(P42,1)="L","0:"&amp;$M$4&amp;"(L)",IF(P42="","",RIGHT(P42,1)&amp;":"&amp;LEFT(P42,1))))</f>
        <v>3:2</v>
      </c>
      <c r="M29" s="27" t="str">
        <f>IF(LEFT(P39,1)="W",$M$4&amp;":0(W)",IF(LEFT(P39,1)="L","0:"&amp;$M$4&amp;"(L)",IF(P39="","",P39)))</f>
        <v>3:1</v>
      </c>
      <c r="N29" s="26" t="str">
        <f>IF(RIGHT(P36,1)="W",$M$4&amp;":0(W)",IF(RIGHT(P36,1)="L","0:"&amp;$M$4&amp;"(L)",IF(P36="","",RIGHT(P36,1)&amp;":"&amp;LEFT(P36,1))))</f>
        <v>2:3</v>
      </c>
      <c r="O29" s="28" t="str">
        <f>IF(LEFT(P56,1)="W",$M$4&amp;":0(W)",IF(LEFT(P56,1)="L","0:"&amp;$M$4&amp;"(L)",IF(P56="","",P56)))</f>
        <v>1:3</v>
      </c>
      <c r="P29" s="35" t="str">
        <f>IF(RIGHT(P52,1)="W",$M$4&amp;":0(W)",IF(RIGHT(P52,1)="L","0:"&amp;$M$4&amp;"(L)",IF(P52="","",RIGHT(P52,1)&amp;":"&amp;LEFT(P52,1))))</f>
        <v>0:3</v>
      </c>
      <c r="Q29" s="26" t="str">
        <f>IF(RIGHT(P60,1)="W",$M$4&amp;":0(W)",IF(RIGHT(P60,1)="L","0:"&amp;$M$4&amp;"(L)",IF(P60="","",RIGHT(P60,1)&amp;":"&amp;LEFT(P60,1))))</f>
        <v>2:3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17</v>
      </c>
      <c r="J33" s="51" t="str">
        <f>IF(А4!Уч2="","",А4!Уч2)</f>
        <v>Ахметов Данияр+</v>
      </c>
      <c r="K33" s="52" t="str">
        <f t="shared" ref="K33:K60" si="0">"-"</f>
        <v>-</v>
      </c>
      <c r="L33" s="123" t="str">
        <f>IF(А4!Уч6="","",А4!Уч6)</f>
        <v>Байкуатов Чингиз+</v>
      </c>
      <c r="M33" s="124"/>
      <c r="N33" s="124"/>
      <c r="O33" s="125"/>
      <c r="P33" s="53" t="s">
        <v>42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18</v>
      </c>
      <c r="J34" s="56" t="str">
        <f>IF(А4!Уч3="","",А4!Уч3)</f>
        <v>Кужунтаев Кайрат+</v>
      </c>
      <c r="K34" s="57" t="str">
        <f t="shared" si="0"/>
        <v>-</v>
      </c>
      <c r="L34" s="126" t="str">
        <f>IF(А4!Уч5="","",А4!Уч5)</f>
        <v>Демьянов Павел+</v>
      </c>
      <c r="M34" s="127"/>
      <c r="N34" s="127"/>
      <c r="O34" s="128"/>
      <c r="P34" s="58" t="s">
        <v>37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19</v>
      </c>
      <c r="J35" s="60" t="str">
        <f>IF(А4!Уч1="","",А4!Уч1)</f>
        <v>Омурбаев Нурбек+</v>
      </c>
      <c r="K35" s="61" t="str">
        <f t="shared" si="0"/>
        <v>-</v>
      </c>
      <c r="L35" s="129" t="str">
        <f>IF(А4!Уч7="","",А4!Уч7)</f>
        <v>Раков Денис+</v>
      </c>
      <c r="M35" s="115"/>
      <c r="N35" s="115"/>
      <c r="O35" s="116"/>
      <c r="P35" s="62" t="s">
        <v>41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20</v>
      </c>
      <c r="J36" s="64" t="str">
        <f>IF(А4!Уч4="","",А4!Уч4)</f>
        <v>Ярмухамедов Елдос+</v>
      </c>
      <c r="K36" s="65" t="str">
        <f t="shared" si="0"/>
        <v>-</v>
      </c>
      <c r="L36" s="120" t="str">
        <f>IF(А4!Уч8="","",А4!Уч8)</f>
        <v>Тищенко Сергей+</v>
      </c>
      <c r="M36" s="121"/>
      <c r="N36" s="121"/>
      <c r="O36" s="122"/>
      <c r="P36" s="66" t="s">
        <v>38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17</v>
      </c>
      <c r="J37" s="51" t="str">
        <f>IF(А4!Уч5="","",А4!Уч5)</f>
        <v>Демьянов Павел+</v>
      </c>
      <c r="K37" s="52" t="str">
        <f t="shared" si="0"/>
        <v>-</v>
      </c>
      <c r="L37" s="123" t="str">
        <f>IF(А4!Уч2="","",А4!Уч2)</f>
        <v>Ахметов Данияр+</v>
      </c>
      <c r="M37" s="124"/>
      <c r="N37" s="124"/>
      <c r="O37" s="125"/>
      <c r="P37" s="53" t="s">
        <v>41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19</v>
      </c>
      <c r="J38" s="56" t="str">
        <f>IF(А4!Уч6="","",А4!Уч6)</f>
        <v>Байкуатов Чингиз+</v>
      </c>
      <c r="K38" s="57" t="str">
        <f t="shared" si="0"/>
        <v>-</v>
      </c>
      <c r="L38" s="126" t="str">
        <f>IF(А4!Уч1="","",А4!Уч1)</f>
        <v>Омурбаев Нурбек+</v>
      </c>
      <c r="M38" s="127"/>
      <c r="N38" s="127"/>
      <c r="O38" s="128"/>
      <c r="P38" s="58" t="s">
        <v>37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19</v>
      </c>
      <c r="J39" s="60" t="str">
        <f>IF(А4!Уч8="","",А4!Уч8)</f>
        <v>Тищенко Сергей+</v>
      </c>
      <c r="K39" s="61" t="str">
        <f t="shared" si="0"/>
        <v>-</v>
      </c>
      <c r="L39" s="129" t="str">
        <f>IF(А4!Уч3="","",А4!Уч3)</f>
        <v>Кужунтаев Кайрат+</v>
      </c>
      <c r="M39" s="115"/>
      <c r="N39" s="115"/>
      <c r="O39" s="116"/>
      <c r="P39" s="62" t="s">
        <v>37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20</v>
      </c>
      <c r="J40" s="64" t="str">
        <f>IF(А4!Уч7="","",А4!Уч7)</f>
        <v>Раков Денис+</v>
      </c>
      <c r="K40" s="65" t="str">
        <f t="shared" si="0"/>
        <v>-</v>
      </c>
      <c r="L40" s="120" t="str">
        <f>IF(А4!Уч4="","",А4!Уч4)</f>
        <v>Ярмухамедов Елдос+</v>
      </c>
      <c r="M40" s="121"/>
      <c r="N40" s="121"/>
      <c r="O40" s="122"/>
      <c r="P40" s="66" t="s">
        <v>37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19</v>
      </c>
      <c r="J41" s="51" t="str">
        <f>IF(А4!Уч1="","",А4!Уч1)</f>
        <v>Омурбаев Нурбек+</v>
      </c>
      <c r="K41" s="52" t="str">
        <f t="shared" si="0"/>
        <v>-</v>
      </c>
      <c r="L41" s="123" t="str">
        <f>IF(А4!Уч5="","",А4!Уч5)</f>
        <v>Демьянов Павел+</v>
      </c>
      <c r="M41" s="124"/>
      <c r="N41" s="124"/>
      <c r="O41" s="125"/>
      <c r="P41" s="53" t="s">
        <v>41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13</v>
      </c>
      <c r="J42" s="56" t="str">
        <f>IF(А4!Уч2="","",А4!Уч2)</f>
        <v>Ахметов Данияр+</v>
      </c>
      <c r="K42" s="57" t="str">
        <f t="shared" si="0"/>
        <v>-</v>
      </c>
      <c r="L42" s="126" t="str">
        <f>IF(А4!Уч8="","",А4!Уч8)</f>
        <v>Тищенко Сергей+</v>
      </c>
      <c r="M42" s="127"/>
      <c r="N42" s="127"/>
      <c r="O42" s="128"/>
      <c r="P42" s="58" t="s">
        <v>42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19</v>
      </c>
      <c r="J43" s="60" t="str">
        <f>IF(А4!Уч4="","",А4!Уч4)</f>
        <v>Ярмухамедов Елдос+</v>
      </c>
      <c r="K43" s="61" t="str">
        <f t="shared" si="0"/>
        <v>-</v>
      </c>
      <c r="L43" s="129" t="str">
        <f>IF(А4!Уч6="","",А4!Уч6)</f>
        <v>Байкуатов Чингиз+</v>
      </c>
      <c r="M43" s="115"/>
      <c r="N43" s="115"/>
      <c r="O43" s="116"/>
      <c r="P43" s="62" t="s">
        <v>39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17</v>
      </c>
      <c r="J44" s="64" t="str">
        <f>IF(А4!Уч3="","",А4!Уч3)</f>
        <v>Кужунтаев Кайрат+</v>
      </c>
      <c r="K44" s="65" t="str">
        <f t="shared" si="0"/>
        <v>-</v>
      </c>
      <c r="L44" s="120" t="str">
        <f>IF(А4!Уч7="","",А4!Уч7)</f>
        <v>Раков Денис+</v>
      </c>
      <c r="M44" s="121"/>
      <c r="N44" s="121"/>
      <c r="O44" s="122"/>
      <c r="P44" s="66" t="s">
        <v>42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17</v>
      </c>
      <c r="J45" s="51" t="str">
        <f>IF(А4!Уч8="","",А4!Уч8)</f>
        <v>Тищенко Сергей+</v>
      </c>
      <c r="K45" s="52" t="str">
        <f t="shared" si="0"/>
        <v>-</v>
      </c>
      <c r="L45" s="123" t="str">
        <f>IF(А4!Уч1="","",А4!Уч1)</f>
        <v>Омурбаев Нурбек+</v>
      </c>
      <c r="M45" s="124"/>
      <c r="N45" s="124"/>
      <c r="O45" s="125"/>
      <c r="P45" s="53" t="s">
        <v>37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19</v>
      </c>
      <c r="J46" s="56" t="str">
        <f>IF(А4!Уч5="","",А4!Уч5)</f>
        <v>Демьянов Павел+</v>
      </c>
      <c r="K46" s="57" t="str">
        <f t="shared" si="0"/>
        <v>-</v>
      </c>
      <c r="L46" s="126" t="str">
        <f>IF(А4!Уч4="","",А4!Уч4)</f>
        <v>Ярмухамедов Елдос+</v>
      </c>
      <c r="M46" s="127"/>
      <c r="N46" s="127"/>
      <c r="O46" s="128"/>
      <c r="P46" s="58" t="s">
        <v>37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13</v>
      </c>
      <c r="J47" s="60" t="str">
        <f>IF(А4!Уч7="","",А4!Уч7)</f>
        <v>Раков Денис+</v>
      </c>
      <c r="K47" s="61" t="str">
        <f t="shared" si="0"/>
        <v>-</v>
      </c>
      <c r="L47" s="129" t="str">
        <f>IF(А4!Уч2="","",А4!Уч2)</f>
        <v>Ахметов Данияр+</v>
      </c>
      <c r="M47" s="115"/>
      <c r="N47" s="115"/>
      <c r="O47" s="116"/>
      <c r="P47" s="62" t="s">
        <v>35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17</v>
      </c>
      <c r="J48" s="64" t="str">
        <f>IF(А4!Уч6="","",А4!Уч6)</f>
        <v>Байкуатов Чингиз+</v>
      </c>
      <c r="K48" s="65" t="str">
        <f t="shared" si="0"/>
        <v>-</v>
      </c>
      <c r="L48" s="120" t="str">
        <f>IF(А4!Уч3="","",А4!Уч3)</f>
        <v>Кужунтаев Кайрат+</v>
      </c>
      <c r="M48" s="121"/>
      <c r="N48" s="121"/>
      <c r="O48" s="122"/>
      <c r="P48" s="66" t="s">
        <v>35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17</v>
      </c>
      <c r="J49" s="51" t="str">
        <f>IF(А4!Уч1="","",А4!Уч1)</f>
        <v>Омурбаев Нурбек+</v>
      </c>
      <c r="K49" s="52" t="str">
        <f t="shared" si="0"/>
        <v>-</v>
      </c>
      <c r="L49" s="123" t="str">
        <f>IF(А4!Уч3="","",А4!Уч3)</f>
        <v>Кужунтаев Кайрат+</v>
      </c>
      <c r="M49" s="124"/>
      <c r="N49" s="124"/>
      <c r="O49" s="125"/>
      <c r="P49" s="53" t="s">
        <v>41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19</v>
      </c>
      <c r="J50" s="56" t="str">
        <f>IF(А4!Уч2="","",А4!Уч2)</f>
        <v>Ахметов Данияр+</v>
      </c>
      <c r="K50" s="57" t="str">
        <f t="shared" si="0"/>
        <v>-</v>
      </c>
      <c r="L50" s="126" t="str">
        <f>IF(А4!Уч4="","",А4!Уч4)</f>
        <v>Ярмухамедов Елдос+</v>
      </c>
      <c r="M50" s="127"/>
      <c r="N50" s="127"/>
      <c r="O50" s="128"/>
      <c r="P50" s="58" t="s">
        <v>35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13</v>
      </c>
      <c r="J51" s="60" t="str">
        <f>IF(А4!Уч5="","",А4!Уч5)</f>
        <v>Демьянов Павел+</v>
      </c>
      <c r="K51" s="61" t="str">
        <f t="shared" si="0"/>
        <v>-</v>
      </c>
      <c r="L51" s="129" t="str">
        <f>IF(А4!Уч7="","",А4!Уч7)</f>
        <v>Раков Денис+</v>
      </c>
      <c r="M51" s="115"/>
      <c r="N51" s="115"/>
      <c r="O51" s="116"/>
      <c r="P51" s="62" t="s">
        <v>41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17</v>
      </c>
      <c r="J52" s="64" t="str">
        <f>IF(А4!Уч6="","",А4!Уч6)</f>
        <v>Байкуатов Чингиз+</v>
      </c>
      <c r="K52" s="65" t="str">
        <f t="shared" si="0"/>
        <v>-</v>
      </c>
      <c r="L52" s="120" t="str">
        <f>IF(А4!Уч8="","",А4!Уч8)</f>
        <v>Тищенко Сергей+</v>
      </c>
      <c r="M52" s="121"/>
      <c r="N52" s="121"/>
      <c r="O52" s="122"/>
      <c r="P52" s="66" t="s">
        <v>35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16</v>
      </c>
      <c r="J53" s="51" t="str">
        <f>IF(А4!Уч4="","",А4!Уч4)</f>
        <v>Ярмухамедов Елдос+</v>
      </c>
      <c r="K53" s="52" t="str">
        <f t="shared" si="0"/>
        <v>-</v>
      </c>
      <c r="L53" s="123" t="str">
        <f>IF(А4!Уч1="","",А4!Уч1)</f>
        <v>Омурбаев Нурбек+</v>
      </c>
      <c r="M53" s="124"/>
      <c r="N53" s="124"/>
      <c r="O53" s="125"/>
      <c r="P53" s="53" t="s">
        <v>35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17</v>
      </c>
      <c r="J54" s="56" t="str">
        <f>IF(А4!Уч3="","",А4!Уч3)</f>
        <v>Кужунтаев Кайрат+</v>
      </c>
      <c r="K54" s="57" t="str">
        <f t="shared" si="0"/>
        <v>-</v>
      </c>
      <c r="L54" s="126" t="str">
        <f>IF(А4!Уч2="","",А4!Уч2)</f>
        <v>Ахметов Данияр+</v>
      </c>
      <c r="M54" s="127"/>
      <c r="N54" s="127"/>
      <c r="O54" s="128"/>
      <c r="P54" s="58" t="s">
        <v>38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17</v>
      </c>
      <c r="J55" s="60" t="str">
        <f>IF(А4!Уч7="","",А4!Уч7)</f>
        <v>Раков Денис+</v>
      </c>
      <c r="K55" s="61" t="str">
        <f t="shared" si="0"/>
        <v>-</v>
      </c>
      <c r="L55" s="129" t="str">
        <f>IF(А4!Уч6="","",А4!Уч6)</f>
        <v>Байкуатов Чингиз+</v>
      </c>
      <c r="M55" s="115"/>
      <c r="N55" s="115"/>
      <c r="O55" s="116"/>
      <c r="P55" s="62" t="s">
        <v>41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19</v>
      </c>
      <c r="J56" s="64" t="str">
        <f>IF(А4!Уч8="","",А4!Уч8)</f>
        <v>Тищенко Сергей+</v>
      </c>
      <c r="K56" s="65" t="str">
        <f t="shared" si="0"/>
        <v>-</v>
      </c>
      <c r="L56" s="120" t="str">
        <f>IF(А4!Уч5="","",А4!Уч5)</f>
        <v>Демьянов Павел+</v>
      </c>
      <c r="M56" s="121"/>
      <c r="N56" s="121"/>
      <c r="O56" s="122"/>
      <c r="P56" s="66" t="s">
        <v>41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17</v>
      </c>
      <c r="J57" s="51" t="str">
        <f>IF(А4!Уч1="","",А4!Уч1)</f>
        <v>Омурбаев Нурбек+</v>
      </c>
      <c r="K57" s="52" t="str">
        <f t="shared" si="0"/>
        <v>-</v>
      </c>
      <c r="L57" s="123" t="str">
        <f>IF(А4!Уч2="","",А4!Уч2)</f>
        <v>Ахметов Данияр+</v>
      </c>
      <c r="M57" s="124"/>
      <c r="N57" s="124"/>
      <c r="O57" s="125"/>
      <c r="P57" s="53" t="s">
        <v>38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19</v>
      </c>
      <c r="J58" s="56" t="str">
        <f>IF(А4!Уч3="","",А4!Уч3)</f>
        <v>Кужунтаев Кайрат+</v>
      </c>
      <c r="K58" s="57" t="str">
        <f t="shared" si="0"/>
        <v>-</v>
      </c>
      <c r="L58" s="126" t="str">
        <f>IF(А4!Уч4="","",А4!Уч4)</f>
        <v>Ярмухамедов Елдос+</v>
      </c>
      <c r="M58" s="127"/>
      <c r="N58" s="127"/>
      <c r="O58" s="128"/>
      <c r="P58" s="58" t="s">
        <v>41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19</v>
      </c>
      <c r="J59" s="60" t="str">
        <f>IF(А4!Уч5="","",А4!Уч5)</f>
        <v>Демьянов Павел+</v>
      </c>
      <c r="K59" s="61" t="str">
        <f t="shared" si="0"/>
        <v>-</v>
      </c>
      <c r="L59" s="129" t="str">
        <f>IF(А4!Уч6="","",А4!Уч6)</f>
        <v>Байкуатов Чингиз+</v>
      </c>
      <c r="M59" s="115"/>
      <c r="N59" s="115"/>
      <c r="O59" s="116"/>
      <c r="P59" s="62" t="s">
        <v>42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13</v>
      </c>
      <c r="J60" s="64" t="str">
        <f>IF(А4!Уч7="","",А4!Уч7)</f>
        <v>Раков Денис+</v>
      </c>
      <c r="K60" s="65" t="str">
        <f t="shared" si="0"/>
        <v>-</v>
      </c>
      <c r="L60" s="120" t="str">
        <f>IF(А4!Уч8="","",А4!Уч8)</f>
        <v>Тищенко Сергей+</v>
      </c>
      <c r="M60" s="121"/>
      <c r="N60" s="121"/>
      <c r="O60" s="122"/>
      <c r="P60" s="66" t="s">
        <v>38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428" priority="6">
      <formula>$S$35="сыграна"</formula>
    </cfRule>
  </conditionalFormatting>
  <conditionalFormatting sqref="I36:Q36">
    <cfRule type="expression" dxfId="4427" priority="7">
      <formula>$S$36="сыграна"</formula>
    </cfRule>
  </conditionalFormatting>
  <conditionalFormatting sqref="I37:Q37">
    <cfRule type="expression" dxfId="4426" priority="8">
      <formula>$S$37="сыграна"</formula>
    </cfRule>
  </conditionalFormatting>
  <conditionalFormatting sqref="I38:Q38">
    <cfRule type="expression" dxfId="4425" priority="9">
      <formula>$S$38="сыграна"</formula>
    </cfRule>
  </conditionalFormatting>
  <conditionalFormatting sqref="I39:Q39">
    <cfRule type="expression" dxfId="4424" priority="10">
      <formula>$S$39="сыграна"</formula>
    </cfRule>
  </conditionalFormatting>
  <conditionalFormatting sqref="I40:Q40">
    <cfRule type="expression" dxfId="4423" priority="11">
      <formula>$S$40="сыграна"</formula>
    </cfRule>
  </conditionalFormatting>
  <conditionalFormatting sqref="I41:Q41">
    <cfRule type="expression" dxfId="4422" priority="12">
      <formula>$S$41="сыграна"</formula>
    </cfRule>
  </conditionalFormatting>
  <conditionalFormatting sqref="I42:Q42">
    <cfRule type="expression" dxfId="4421" priority="13">
      <formula>$S$42="сыграна"</formula>
    </cfRule>
  </conditionalFormatting>
  <conditionalFormatting sqref="I43:Q43">
    <cfRule type="expression" dxfId="4420" priority="14">
      <formula>$S$43="сыграна"</formula>
    </cfRule>
  </conditionalFormatting>
  <conditionalFormatting sqref="I46:Q46">
    <cfRule type="expression" dxfId="4419" priority="17">
      <formula>$S$46="сыграна"</formula>
    </cfRule>
  </conditionalFormatting>
  <conditionalFormatting sqref="I47:Q47">
    <cfRule type="expression" dxfId="4418" priority="18">
      <formula>$S$47="сыграна"</formula>
    </cfRule>
  </conditionalFormatting>
  <conditionalFormatting sqref="I48:Q48">
    <cfRule type="expression" dxfId="4417" priority="19">
      <formula>$S$48="сыграна"</formula>
    </cfRule>
  </conditionalFormatting>
  <conditionalFormatting sqref="I49:Q49">
    <cfRule type="expression" dxfId="4416" priority="20">
      <formula>$S$49="сыграна"</formula>
    </cfRule>
  </conditionalFormatting>
  <conditionalFormatting sqref="I50:Q50">
    <cfRule type="expression" dxfId="4415" priority="21">
      <formula>$S$50="сыграна"</formula>
    </cfRule>
  </conditionalFormatting>
  <conditionalFormatting sqref="I51:Q51">
    <cfRule type="expression" dxfId="4414" priority="22">
      <formula>$S$51="сыграна"</formula>
    </cfRule>
  </conditionalFormatting>
  <conditionalFormatting sqref="I52:Q52">
    <cfRule type="expression" dxfId="4413" priority="23">
      <formula>$S$52="сыграна"</formula>
    </cfRule>
  </conditionalFormatting>
  <conditionalFormatting sqref="I53:Q53">
    <cfRule type="expression" dxfId="4412" priority="24">
      <formula>$S$53="сыграна"</formula>
    </cfRule>
  </conditionalFormatting>
  <conditionalFormatting sqref="I54:Q54">
    <cfRule type="expression" dxfId="4411" priority="25">
      <formula>$S$54="сыграна"</formula>
    </cfRule>
  </conditionalFormatting>
  <conditionalFormatting sqref="I55:Q55">
    <cfRule type="expression" dxfId="4410" priority="26">
      <formula>$S$55="сыграна"</formula>
    </cfRule>
  </conditionalFormatting>
  <conditionalFormatting sqref="I33:R33 P10:P12 L22:L24">
    <cfRule type="expression" dxfId="4409" priority="31">
      <formula>$S$33="встреча играется"</formula>
    </cfRule>
  </conditionalFormatting>
  <conditionalFormatting sqref="I33:R33">
    <cfRule type="expression" dxfId="4408" priority="4">
      <formula>$S$33="сыграна"</formula>
    </cfRule>
  </conditionalFormatting>
  <conditionalFormatting sqref="I34:R34 O13:O15 M19:M21">
    <cfRule type="expression" dxfId="4407" priority="32">
      <formula>$S$34="встреча играется"</formula>
    </cfRule>
  </conditionalFormatting>
  <conditionalFormatting sqref="I34:R34">
    <cfRule type="expression" dxfId="4406" priority="5">
      <formula>$S$34="сыграна"</formula>
    </cfRule>
  </conditionalFormatting>
  <conditionalFormatting sqref="I35:R35 Q7:Q9 K25:K27">
    <cfRule type="expression" dxfId="4405" priority="33">
      <formula>$S$35="встреча играется"</formula>
    </cfRule>
  </conditionalFormatting>
  <conditionalFormatting sqref="I36:R36 R16:R18 N28:N30">
    <cfRule type="expression" dxfId="4404" priority="34">
      <formula>$S$36="встреча играется"</formula>
    </cfRule>
  </conditionalFormatting>
  <conditionalFormatting sqref="I37:R37 O10:O12 L19:L21">
    <cfRule type="expression" dxfId="4403" priority="35">
      <formula>$S$37="встреча играется"</formula>
    </cfRule>
  </conditionalFormatting>
  <conditionalFormatting sqref="I38:R38 P7:P9 K22:K24">
    <cfRule type="expression" dxfId="4402" priority="36">
      <formula>$S$38="встреча играется"</formula>
    </cfRule>
  </conditionalFormatting>
  <conditionalFormatting sqref="I39:R39 R13:R15 M28:M30">
    <cfRule type="expression" dxfId="4401" priority="37">
      <formula>$S$39="встреча играется"</formula>
    </cfRule>
  </conditionalFormatting>
  <conditionalFormatting sqref="I40:R40 Q16:Q18 N25:N27">
    <cfRule type="expression" dxfId="4400" priority="38">
      <formula>$S$40="встреча играется"</formula>
    </cfRule>
  </conditionalFormatting>
  <conditionalFormatting sqref="I41:R41 O7:O9 K19:K21">
    <cfRule type="expression" dxfId="4399" priority="39">
      <formula>$S$41="встреча играется"</formula>
    </cfRule>
  </conditionalFormatting>
  <conditionalFormatting sqref="I42:R42 R10:R12 L28:L30">
    <cfRule type="expression" dxfId="4398" priority="40">
      <formula>$S$42="встреча играется"</formula>
    </cfRule>
  </conditionalFormatting>
  <conditionalFormatting sqref="I43:R43 P16:P18 N22:N24">
    <cfRule type="expression" dxfId="4397" priority="41">
      <formula>$S$43="встреча играется"</formula>
    </cfRule>
  </conditionalFormatting>
  <conditionalFormatting sqref="I44:R44 Q13:Q15 M25:M27">
    <cfRule type="expression" dxfId="4396" priority="42">
      <formula>$S$44="встреча играется"</formula>
    </cfRule>
  </conditionalFormatting>
  <conditionalFormatting sqref="I44:R44">
    <cfRule type="expression" dxfId="4395" priority="15">
      <formula>$S$44="сыграна"</formula>
    </cfRule>
  </conditionalFormatting>
  <conditionalFormatting sqref="I45:R45 R7:R9 K28:K30">
    <cfRule type="expression" dxfId="4394" priority="43">
      <formula>$S$45="встреча играется"</formula>
    </cfRule>
  </conditionalFormatting>
  <conditionalFormatting sqref="I45:R45">
    <cfRule type="expression" dxfId="4393" priority="16">
      <formula>$S$45="сыграна"</formula>
    </cfRule>
  </conditionalFormatting>
  <conditionalFormatting sqref="I46:R46 O16:O18 N19:N21">
    <cfRule type="expression" dxfId="4392" priority="44">
      <formula>$S$46="встреча играется"</formula>
    </cfRule>
  </conditionalFormatting>
  <conditionalFormatting sqref="I47:R47 Q10:Q12 L25:L27">
    <cfRule type="expression" dxfId="4391" priority="45">
      <formula>$S$47="встреча играется"</formula>
    </cfRule>
  </conditionalFormatting>
  <conditionalFormatting sqref="I48:R48 P13:P15 M22:M24">
    <cfRule type="expression" dxfId="4390" priority="46">
      <formula>$S$48="встреча играется"</formula>
    </cfRule>
  </conditionalFormatting>
  <conditionalFormatting sqref="I49:R49 M7:M9 K13:K15">
    <cfRule type="expression" dxfId="4389" priority="47">
      <formula>$S$49="встреча играется"</formula>
    </cfRule>
  </conditionalFormatting>
  <conditionalFormatting sqref="I50:R50 N10:N12 L16:L18">
    <cfRule type="expression" dxfId="4388" priority="48">
      <formula>$S$50="встреча играется"</formula>
    </cfRule>
  </conditionalFormatting>
  <conditionalFormatting sqref="I51:R51 Q19:Q21 O25:O27">
    <cfRule type="expression" dxfId="4387" priority="49">
      <formula>$S$51="встреча играется"</formula>
    </cfRule>
  </conditionalFormatting>
  <conditionalFormatting sqref="I52:R52 R22:R24 P28:P30">
    <cfRule type="expression" dxfId="4386" priority="50">
      <formula>$S$52="встреча играется"</formula>
    </cfRule>
  </conditionalFormatting>
  <conditionalFormatting sqref="I53:R53 N7:N9 K16:K18">
    <cfRule type="expression" dxfId="4385" priority="51">
      <formula>$S$53="встреча играется"</formula>
    </cfRule>
  </conditionalFormatting>
  <conditionalFormatting sqref="I54:R54 M10:M12 L13:L15">
    <cfRule type="expression" dxfId="4384" priority="52">
      <formula>$S$54="встреча играется"</formula>
    </cfRule>
  </conditionalFormatting>
  <conditionalFormatting sqref="I55:R55 Q22:Q24 P25:P27">
    <cfRule type="expression" dxfId="4383" priority="27">
      <formula>$S$55="встреча играется"</formula>
    </cfRule>
  </conditionalFormatting>
  <conditionalFormatting sqref="I56:R56 R19:R21 O28:O30">
    <cfRule type="expression" dxfId="4382" priority="53">
      <formula>$S$56="встреча играется"</formula>
    </cfRule>
  </conditionalFormatting>
  <conditionalFormatting sqref="I56:R56">
    <cfRule type="expression" dxfId="4381" priority="3">
      <formula>$S$56="сыграна"</formula>
    </cfRule>
  </conditionalFormatting>
  <conditionalFormatting sqref="I57:R57 L7:L9 K10:K12">
    <cfRule type="expression" dxfId="4380" priority="54">
      <formula>$S$57="встреча играется"</formula>
    </cfRule>
  </conditionalFormatting>
  <conditionalFormatting sqref="I57:R57">
    <cfRule type="expression" dxfId="4379" priority="2">
      <formula>$S$57="сыграна"</formula>
    </cfRule>
  </conditionalFormatting>
  <conditionalFormatting sqref="I58:R58 N13:N15 M16:M18">
    <cfRule type="expression" dxfId="4378" priority="55">
      <formula>$S$58="встреча играется"</formula>
    </cfRule>
  </conditionalFormatting>
  <conditionalFormatting sqref="I58:R58">
    <cfRule type="expression" dxfId="4377" priority="28">
      <formula>$S$58="сыграна"</formula>
    </cfRule>
  </conditionalFormatting>
  <conditionalFormatting sqref="I59:R59 P19:P21 O22:O24">
    <cfRule type="expression" dxfId="4376" priority="56">
      <formula>$S$59="встреча играется"</formula>
    </cfRule>
  </conditionalFormatting>
  <conditionalFormatting sqref="I59:R59">
    <cfRule type="expression" dxfId="4375" priority="29">
      <formula>$S$59="сыграна"</formula>
    </cfRule>
  </conditionalFormatting>
  <conditionalFormatting sqref="I60:R60 R25:R27 Q28:Q30">
    <cfRule type="expression" dxfId="4374" priority="57">
      <formula>$S$60="встреча играется"</formula>
    </cfRule>
  </conditionalFormatting>
  <conditionalFormatting sqref="I60:R60">
    <cfRule type="expression" dxfId="4373" priority="30">
      <formula>$S$60="сыграна"</formula>
    </cfRule>
  </conditionalFormatting>
  <conditionalFormatting sqref="J7:J30">
    <cfRule type="endsWith" dxfId="4372" priority="1" operator="endsWith" text="+">
      <formula>RIGHT((J7),LEN("+"))=("+")</formula>
    </cfRule>
  </conditionalFormatting>
  <dataValidations count="1">
    <dataValidation type="list" allowBlank="1" sqref="P33:P60" xr:uid="{00000000-0002-0000-0400-000000000000}">
      <formula1>А4!Список_счета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132</v>
      </c>
      <c r="E7" s="22"/>
      <c r="F7" s="67"/>
      <c r="G7" s="94">
        <v>1</v>
      </c>
      <c r="H7" s="97" t="s">
        <v>133</v>
      </c>
      <c r="I7" s="97">
        <v>11</v>
      </c>
      <c r="J7" s="100" t="s">
        <v>134</v>
      </c>
      <c r="K7" s="117"/>
      <c r="L7" s="23">
        <f>IF(LEFT(P57,1)="L",0,(IF(P57="","",(IF(LEFT(P57,1)&gt;RIGHT(P57,1),2,1)))))</f>
        <v>2</v>
      </c>
      <c r="M7" s="23">
        <f>IF(LEFT(P49,1)="L",0,(IF(P49="","",(IF(LEFT(P49,1)&gt;RIGHT(P49,1),2,1)))))</f>
        <v>2</v>
      </c>
      <c r="N7" s="23">
        <f>IF(RIGHT(P53,1)="L",0,(IF(P53="","",(IF(RIGHT(P53,1)&gt;LEFT(P53,1),2,1)))))</f>
        <v>2</v>
      </c>
      <c r="O7" s="24">
        <f>IF(LEFT(P41,1)="L",0,(IF(P41="","",(IF(LEFT(P41,1)&gt;RIGHT(P41,1),2,1)))))</f>
        <v>1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2</v>
      </c>
      <c r="S7" s="109">
        <f>IF((AND(COUNTIF(J7:J30,"&gt;""")&gt;2,COUNTIF(P33:P60,"&gt;""")&gt;0)),SUM(K7,L7,M7,N7,O7,P7,Q7,R7),"")</f>
        <v>12</v>
      </c>
      <c r="T7" s="112"/>
      <c r="U7" s="91" t="s">
        <v>12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135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3:1</v>
      </c>
      <c r="M8" s="27" t="str">
        <f>IF(LEFT(P49,1)="W",$M$4&amp;":0(W)",IF(LEFT(P49,1)="L","0:"&amp;$M$4&amp;"(L)",IF(P49="","",P49)))</f>
        <v>3:2</v>
      </c>
      <c r="N8" s="26" t="str">
        <f>IF(RIGHT(P53,1)="W",$M$4&amp;":0(W)",IF(RIGHT(P53,1)="L","0:"&amp;$M$4&amp;"(L)",IF(P53="","",RIGHT(P53,1)&amp;":"&amp;LEFT(P53,1))))</f>
        <v>3:2</v>
      </c>
      <c r="O8" s="28" t="str">
        <f>IF(LEFT(P41,1)="W",$M$4&amp;":0(W)",IF(LEFT(P41,1)="L","0:"&amp;$M$4&amp;"(L)",IF(P41="","",P41)))</f>
        <v>1:3</v>
      </c>
      <c r="P8" s="26" t="str">
        <f>IF(RIGHT(P38,1)="W",$M$4&amp;":0(W)",IF(RIGHT(P38,1)="L","0:"&amp;$M$4&amp;"(L)",IF(P38="","",RIGHT(P38,1)&amp;":"&amp;LEFT(P38,1))))</f>
        <v>1:3</v>
      </c>
      <c r="Q8" s="27" t="str">
        <f>IF(LEFT(P35,1)="W",$M$4&amp;":0(W)",IF(LEFT(P35,1)="L","0:"&amp;$M$4&amp;"(L)",IF(P35="","",P35)))</f>
        <v>3:0</v>
      </c>
      <c r="R8" s="29" t="str">
        <f>IF(RIGHT(P45,1)="W",$M$4&amp;":0(W)",IF(RIGHT(P45,1)="L","0:"&amp;$M$4&amp;"(L)",IF(P45="","",RIGHT(P45,1)&amp;":"&amp;LEFT(P45,1))))</f>
        <v>3:2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136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137</v>
      </c>
      <c r="E10" s="22"/>
      <c r="F10" s="67"/>
      <c r="G10" s="94">
        <v>2</v>
      </c>
      <c r="H10" s="97"/>
      <c r="I10" s="97">
        <v>11</v>
      </c>
      <c r="J10" s="100" t="s">
        <v>138</v>
      </c>
      <c r="K10" s="33">
        <f>IF(RIGHT(P57,1)="L",0,(IF(P57="","",(IF(RIGHT(P57,1)&gt;LEFT(P57,1),2,1)))))</f>
        <v>1</v>
      </c>
      <c r="L10" s="106"/>
      <c r="M10" s="23">
        <f>IF(RIGHT(P54,1)="L",0,(IF(P54="","",(IF(RIGHT(P54,1)&gt;LEFT(P54,1),2,1)))))</f>
        <v>1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1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2</v>
      </c>
      <c r="S10" s="109">
        <f>IF((AND(COUNTIF(J7:J30,"&gt;""")&gt;2,COUNTIF(P33:P60,"&gt;""")&gt;0)),SUM(K10,L10,M10,N10,O10,P10,Q10,R10),"")</f>
        <v>10</v>
      </c>
      <c r="T10" s="112"/>
      <c r="U10" s="91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139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1:3</v>
      </c>
      <c r="L11" s="107"/>
      <c r="M11" s="26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>3:1</v>
      </c>
      <c r="O11" s="35" t="str">
        <f>IF(RIGHT(P37,1)="W",$M$4&amp;":0(W)",IF(RIGHT(P37,1)="L","0:"&amp;$M$4&amp;"(L)",IF(P37="","",RIGHT(P37,1)&amp;":"&amp;LEFT(P37,1))))</f>
        <v>0:3</v>
      </c>
      <c r="P11" s="27" t="str">
        <f>IF(LEFT(P33,1)="W",$M$4&amp;":0(W)",IF(LEFT(P33,1)="L","0:"&amp;$M$4&amp;"(L)",IF(P33="","",P33)))</f>
        <v>1:3</v>
      </c>
      <c r="Q11" s="26" t="str">
        <f>IF(RIGHT(P47,1)="W",$M$4&amp;":0(W)",IF(RIGHT(P47,1)="L","0:"&amp;$M$4&amp;"(L)",IF(P47="","",RIGHT(P47,1)&amp;":"&amp;LEFT(P47,1))))</f>
        <v>3:1</v>
      </c>
      <c r="R11" s="39" t="str">
        <f>IF(LEFT(P42,1)="W",$M$4&amp;":0(W)",IF(LEFT(P42,1)="L","0:"&amp;$M$4&amp;"(L)",IF(P42="","",P42)))</f>
        <v>3:0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140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141</v>
      </c>
      <c r="E13" s="22"/>
      <c r="F13" s="67"/>
      <c r="G13" s="94">
        <v>3</v>
      </c>
      <c r="H13" s="97"/>
      <c r="I13" s="97">
        <v>9</v>
      </c>
      <c r="J13" s="100" t="s">
        <v>142</v>
      </c>
      <c r="K13" s="33">
        <f>IF(RIGHT(P49,1)="L",0,(IF(P49="","",(IF(RIGHT(P49,1)&gt;LEFT(P49,1),2,1)))))</f>
        <v>1</v>
      </c>
      <c r="L13" s="23">
        <f>IF(LEFT(P54,1)="L",0,(IF(P54="","",(IF(LEFT(P54,1)&gt;RIGHT(P54,1),2,1)))))</f>
        <v>2</v>
      </c>
      <c r="M13" s="106"/>
      <c r="N13" s="23">
        <f>IF(LEFT(P58,1)="L",0,(IF(P58="","",(IF(LEFT(P58,1)&gt;RIGHT(P58,1),2,1)))))</f>
        <v>2</v>
      </c>
      <c r="O13" s="24">
        <f>IF(LEFT(P34,1)="L",0,(IF(P34="","",(IF(LEFT(P34,1)&gt;RIGHT(P34,1),2,1)))))</f>
        <v>1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09">
        <f>IF((AND(COUNTIF(J7:J30,"&gt;""")&gt;2,COUNTIF(P33:P60,"&gt;""")&gt;0)),SUM(K13,L13,M13,N13,O13,P13,Q13,R13),"")</f>
        <v>11</v>
      </c>
      <c r="T13" s="112"/>
      <c r="U13" s="91" t="s">
        <v>13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143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2:3</v>
      </c>
      <c r="L14" s="27" t="str">
        <f>IF(LEFT(P54,1)="W",$M$4&amp;":0(W)",IF(LEFT(P54,1)="L","0:"&amp;$M$4&amp;"(L)",IF(P54="","",P54)))</f>
        <v>3:0</v>
      </c>
      <c r="M14" s="107"/>
      <c r="N14" s="27" t="str">
        <f>IF(LEFT(P58,1)="W",$M$4&amp;":0(W)",IF(LEFT(P58,1)="L","0:"&amp;$M$4&amp;"(L)",IF(P58="","",P58)))</f>
        <v>3:0</v>
      </c>
      <c r="O14" s="28" t="str">
        <f>IF(LEFT(P34,1)="W",$M$4&amp;":0(W)",IF(LEFT(P34,1)="L","0:"&amp;$M$4&amp;"(L)",IF(P34="","",P34)))</f>
        <v>0:3</v>
      </c>
      <c r="P14" s="26" t="str">
        <f>IF(RIGHT(P48,1)="W",$M$4&amp;":0(W)",IF(RIGHT(P48,1)="L","0:"&amp;$M$4&amp;"(L)",IF(P48="","",RIGHT(P48,1)&amp;":"&amp;LEFT(P48,1))))</f>
        <v>1:3</v>
      </c>
      <c r="Q14" s="27" t="str">
        <f>IF(LEFT(P44,1)="W",$M$4&amp;":0(W)",IF(LEFT(P44,1)="L","0:"&amp;$M$4&amp;"(L)",IF(P44="","",P44)))</f>
        <v>3:2</v>
      </c>
      <c r="R14" s="29" t="str">
        <f>IF(RIGHT(P39,1)="W",$M$4&amp;":0(W)",IF(RIGHT(P39,1)="L","0:"&amp;$M$4&amp;"(L)",IF(P39="","",RIGHT(P39,1)&amp;":"&amp;LEFT(P39,1))))</f>
        <v>3:2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>
        <v>10</v>
      </c>
      <c r="J16" s="100" t="s">
        <v>144</v>
      </c>
      <c r="K16" s="33">
        <f>IF(LEFT(P53,1)="L",0,(IF(P53="","",(IF(LEFT(P53,1)&gt;RIGHT(P53,1),2,1)))))</f>
        <v>1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1</v>
      </c>
      <c r="N16" s="106"/>
      <c r="O16" s="24">
        <f>IF(RIGHT(P46,1)="L",0,(IF(P46="","",(IF(RIGHT(P46,1)&gt;LEFT(P46,1),2,1)))))</f>
        <v>1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8</v>
      </c>
      <c r="T16" s="112"/>
      <c r="U16" s="91" t="s">
        <v>16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2:3</v>
      </c>
      <c r="L17" s="26" t="str">
        <f>IF(RIGHT(P50,1)="W",$M$4&amp;":0(W)",IF(RIGHT(P50,1)="L","0:"&amp;$M$4&amp;"(L)",IF(P50="","",RIGHT(P50,1)&amp;":"&amp;LEFT(P50,1))))</f>
        <v>1:3</v>
      </c>
      <c r="M17" s="26" t="str">
        <f>IF(RIGHT(P58,1)="W",$M$4&amp;":0(W)",IF(RIGHT(P58,1)="L","0:"&amp;$M$4&amp;"(L)",IF(P58="","",RIGHT(P58,1)&amp;":"&amp;LEFT(P58,1))))</f>
        <v>0:3</v>
      </c>
      <c r="N17" s="107"/>
      <c r="O17" s="35" t="str">
        <f>IF(RIGHT(P46,1)="W",$M$4&amp;":0(W)",IF(RIGHT(P46,1)="L","0:"&amp;$M$4&amp;"(L)",IF(P46="","",RIGHT(P46,1)&amp;":"&amp;LEFT(P46,1))))</f>
        <v>0:3</v>
      </c>
      <c r="P17" s="27" t="str">
        <f>IF(LEFT(P43,1)="W",$M$4&amp;":0(W)",IF(LEFT(P43,1)="L","0:"&amp;$M$4&amp;"(L)",IF(P43="","",P43)))</f>
        <v>0:3</v>
      </c>
      <c r="Q17" s="26" t="str">
        <f>IF(RIGHT(P40,1)="W",$M$4&amp;":0(W)",IF(RIGHT(P40,1)="L","0:"&amp;$M$4&amp;"(L)",IF(P40="","",RIGHT(P40,1)&amp;":"&amp;LEFT(P40,1))))</f>
        <v>3:1</v>
      </c>
      <c r="R17" s="39" t="str">
        <f>IF(LEFT(P36,1)="W",$M$4&amp;":0(W)",IF(LEFT(P36,1)="L","0:"&amp;$M$4&amp;"(L)",IF(P36="","",P36)))</f>
        <v>1:3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>
        <v>11</v>
      </c>
      <c r="J19" s="100" t="s">
        <v>145</v>
      </c>
      <c r="K19" s="33">
        <f>IF(RIGHT(P41,1)="L",0,(IF(P41="","",(IF(RIGHT(P41,1)&gt;LEFT(P41,1),2,1)))))</f>
        <v>2</v>
      </c>
      <c r="L19" s="23">
        <f>IF(LEFT(P37,1)="L",0,(IF(P37="","",(IF(LEFT(P37,1)&gt;RIGHT(P37,1),2,1)))))</f>
        <v>2</v>
      </c>
      <c r="M19" s="23">
        <f>IF(RIGHT(P34,1)="L",0,(IF(P34="","",(IF(RIGHT(P34,1)&gt;LEFT(P34,1),2,1)))))</f>
        <v>2</v>
      </c>
      <c r="N19" s="23">
        <f>IF(LEFT(P46,1)="L",0,(IF(P46="","",(IF(LEFT(P46,1)&gt;RIGHT(P46,1),2,1)))))</f>
        <v>2</v>
      </c>
      <c r="O19" s="103"/>
      <c r="P19" s="23">
        <f>IF(LEFT(P59,1)="L",0,(IF(P59="","",(IF(LEFT(P59,1)&gt;RIGHT(P59,1),2,1)))))</f>
        <v>1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12</v>
      </c>
      <c r="T19" s="112"/>
      <c r="U19" s="91" t="s">
        <v>11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3:0</v>
      </c>
      <c r="M20" s="26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3:0</v>
      </c>
      <c r="O20" s="104"/>
      <c r="P20" s="27" t="str">
        <f>IF(LEFT(P59,1)="W",$M$4&amp;":0(W)",IF(LEFT(P59,1)="L","0:"&amp;$M$4&amp;"(L)",IF(P59="","",P59)))</f>
        <v>1:3</v>
      </c>
      <c r="Q20" s="27" t="str">
        <f>IF(LEFT(P51,1)="W",$M$4&amp;":0(W)",IF(LEFT(P51,1)="L","0:"&amp;$M$4&amp;"(L)",IF(P51="","",P51)))</f>
        <v>3:0</v>
      </c>
      <c r="R20" s="29" t="str">
        <f>IF(RIGHT(P56,1)="W",$M$4&amp;":0(W)",IF(RIGHT(P56,1)="L","0:"&amp;$M$4&amp;"(L)",IF(P56="","",RIGHT(P56,1)&amp;":"&amp;LEFT(P56,1))))</f>
        <v>0:3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27</v>
      </c>
      <c r="I22" s="97">
        <v>12</v>
      </c>
      <c r="J22" s="100" t="s">
        <v>146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2</v>
      </c>
      <c r="S22" s="109">
        <f>IF((AND(COUNTIF(J7:J30,"&gt;""")&gt;2,COUNTIF(P33:P60,"&gt;""")&gt;0)),SUM(K22,L22,M22,N22,O22,P22,Q22,R22),"")</f>
        <v>14</v>
      </c>
      <c r="T22" s="112"/>
      <c r="U22" s="91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3:1</v>
      </c>
      <c r="L23" s="26" t="str">
        <f>IF(RIGHT(P33,1)="W",$M$4&amp;":0(W)",IF(RIGHT(P33,1)="L","0:"&amp;$M$4&amp;"(L)",IF(P33="","",RIGHT(P33,1)&amp;":"&amp;LEFT(P33,1))))</f>
        <v>3:1</v>
      </c>
      <c r="M23" s="27" t="str">
        <f>IF(LEFT(P48,1)="W",$M$4&amp;":0(W)",IF(LEFT(P48,1)="L","0:"&amp;$M$4&amp;"(L)",IF(P48="","",P48)))</f>
        <v>3:1</v>
      </c>
      <c r="N23" s="26" t="str">
        <f>IF(RIGHT(P43,1)="W",$M$4&amp;":0(W)",IF(RIGHT(P43,1)="L","0:"&amp;$M$4&amp;"(L)",IF(P43="","",RIGHT(P43,1)&amp;":"&amp;LEFT(P43,1))))</f>
        <v>3:0</v>
      </c>
      <c r="O23" s="35" t="str">
        <f>IF(RIGHT(P59,1)="W",$M$4&amp;":0(W)",IF(RIGHT(P59,1)="L","0:"&amp;$M$4&amp;"(L)",IF(P59="","",RIGHT(P59,1)&amp;":"&amp;LEFT(P59,1))))</f>
        <v>3:1</v>
      </c>
      <c r="P23" s="107"/>
      <c r="Q23" s="26" t="str">
        <f>IF(RIGHT(P55,1)="W",$M$4&amp;":0(W)",IF(RIGHT(P55,1)="L","0:"&amp;$M$4&amp;"(L)",IF(P55="","",RIGHT(P55,1)&amp;":"&amp;LEFT(P55,1))))</f>
        <v>3:1</v>
      </c>
      <c r="R23" s="39" t="str">
        <f>IF(LEFT(P52,1)="W",$M$4&amp;":0(W)",IF(LEFT(P52,1)="L","0:"&amp;$M$4&amp;"(L)",IF(P52="","",P52)))</f>
        <v>3:0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 t="s">
        <v>147</v>
      </c>
      <c r="I25" s="97">
        <v>11</v>
      </c>
      <c r="J25" s="100" t="s">
        <v>148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1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1</v>
      </c>
      <c r="S25" s="109">
        <f>IF((AND(COUNTIF(J7:J30,"&gt;""")&gt;2,COUNTIF(P33:P60,"&gt;""")&gt;0)),SUM(K25,L25,M25,N25,O25,P25,Q25,R25),"")</f>
        <v>7</v>
      </c>
      <c r="T25" s="112"/>
      <c r="U25" s="91" t="s">
        <v>17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1:3</v>
      </c>
      <c r="M26" s="26" t="str">
        <f>IF(RIGHT(P44,1)="W",$M$4&amp;":0(W)",IF(RIGHT(P44,1)="L","0:"&amp;$M$4&amp;"(L)",IF(P44="","",RIGHT(P44,1)&amp;":"&amp;LEFT(P44,1))))</f>
        <v>2:3</v>
      </c>
      <c r="N26" s="27" t="str">
        <f>IF(LEFT(P40,1)="W",$M$4&amp;":0(W)",IF(LEFT(P40,1)="L","0:"&amp;$M$4&amp;"(L)",IF(P40="","",P40)))</f>
        <v>1:3</v>
      </c>
      <c r="O26" s="35" t="str">
        <f>IF(RIGHT(P51,1)="W",$M$4&amp;":0(W)",IF(RIGHT(P51,1)="L","0:"&amp;$M$4&amp;"(L)",IF(P51="","",RIGHT(P51,1)&amp;":"&amp;LEFT(P51,1))))</f>
        <v>0:3</v>
      </c>
      <c r="P26" s="28" t="str">
        <f>IF(LEFT(P55,1)="W",$M$4&amp;":0(W)",IF(LEFT(P55,1)="L","0:"&amp;$M$4&amp;"(L)",IF(P55="","",P55)))</f>
        <v>1:3</v>
      </c>
      <c r="Q26" s="107"/>
      <c r="R26" s="39" t="str">
        <f>IF(LEFT(P60,1)="W",$M$4&amp;":0(W)",IF(LEFT(P60,1)="L","0:"&amp;$M$4&amp;"(L)",IF(P60="","",P60)))</f>
        <v>1:3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 t="s">
        <v>27</v>
      </c>
      <c r="I28" s="97"/>
      <c r="J28" s="100" t="s">
        <v>149</v>
      </c>
      <c r="K28" s="33">
        <f>IF(LEFT(P45,1)="L",0,(IF(P45="","",(IF(LEFT(P45,1)&gt;RIGHT(P45,1),2,1)))))</f>
        <v>1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2</v>
      </c>
      <c r="R28" s="144"/>
      <c r="S28" s="109">
        <f>IF((AND(COUNTIF(J7:J30,"&gt;""")&gt;2,COUNTIF(P33:P60,"&gt;""")&gt;0)),SUM(K28,L28,M28,N28,O28,P28,Q28,R28),"")</f>
        <v>10</v>
      </c>
      <c r="T28" s="112"/>
      <c r="U28" s="91" t="s">
        <v>15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2:3</v>
      </c>
      <c r="L29" s="26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2:3</v>
      </c>
      <c r="N29" s="26" t="str">
        <f>IF(RIGHT(P36,1)="W",$M$4&amp;":0(W)",IF(RIGHT(P36,1)="L","0:"&amp;$M$4&amp;"(L)",IF(P36="","",RIGHT(P36,1)&amp;":"&amp;LEFT(P36,1))))</f>
        <v>3:1</v>
      </c>
      <c r="O29" s="28" t="str">
        <f>IF(LEFT(P56,1)="W",$M$4&amp;":0(W)",IF(LEFT(P56,1)="L","0:"&amp;$M$4&amp;"(L)",IF(P56="","",P56)))</f>
        <v>3:0</v>
      </c>
      <c r="P29" s="35" t="str">
        <f>IF(RIGHT(P52,1)="W",$M$4&amp;":0(W)",IF(RIGHT(P52,1)="L","0:"&amp;$M$4&amp;"(L)",IF(P52="","",RIGHT(P52,1)&amp;":"&amp;LEFT(P52,1))))</f>
        <v>0:3</v>
      </c>
      <c r="Q29" s="26" t="str">
        <f>IF(RIGHT(P60,1)="W",$M$4&amp;":0(W)",IF(RIGHT(P60,1)="L","0:"&amp;$M$4&amp;"(L)",IF(P60="","",RIGHT(P60,1)&amp;":"&amp;LEFT(P60,1))))</f>
        <v>3:1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21</v>
      </c>
      <c r="J33" s="51" t="str">
        <f>IF(А5!Уч2="","",А5!Уч2)</f>
        <v>Кадыралы Жандос+</v>
      </c>
      <c r="K33" s="52" t="str">
        <f t="shared" ref="K33:K60" si="0">"-"</f>
        <v>-</v>
      </c>
      <c r="L33" s="123" t="str">
        <f>IF(А5!Уч6="","",А5!Уч6)</f>
        <v>Чернозубов Николай+</v>
      </c>
      <c r="M33" s="124"/>
      <c r="N33" s="124"/>
      <c r="O33" s="125"/>
      <c r="P33" s="53" t="s">
        <v>41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21</v>
      </c>
      <c r="J34" s="56" t="str">
        <f>IF(А5!Уч3="","",А5!Уч3)</f>
        <v>Кенесбек Нурсултан+</v>
      </c>
      <c r="K34" s="57" t="str">
        <f t="shared" si="0"/>
        <v>-</v>
      </c>
      <c r="L34" s="126" t="str">
        <f>IF(А5!Уч5="","",А5!Уч5)</f>
        <v>Шугаев Вадим+</v>
      </c>
      <c r="M34" s="127"/>
      <c r="N34" s="127"/>
      <c r="O34" s="128"/>
      <c r="P34" s="58" t="s">
        <v>39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22</v>
      </c>
      <c r="J35" s="60" t="str">
        <f>IF(А5!Уч1="","",А5!Уч1)</f>
        <v>Сидельников Евгений+</v>
      </c>
      <c r="K35" s="61" t="str">
        <f t="shared" si="0"/>
        <v>-</v>
      </c>
      <c r="L35" s="129" t="str">
        <f>IF(А5!Уч7="","",А5!Уч7)</f>
        <v>Ануарбеков Фаизкарим+</v>
      </c>
      <c r="M35" s="115"/>
      <c r="N35" s="115"/>
      <c r="O35" s="116"/>
      <c r="P35" s="62" t="s">
        <v>35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23</v>
      </c>
      <c r="J36" s="64" t="str">
        <f>IF(А5!Уч4="","",А5!Уч4)</f>
        <v>Саргалиев Марат+</v>
      </c>
      <c r="K36" s="65" t="str">
        <f t="shared" si="0"/>
        <v>-</v>
      </c>
      <c r="L36" s="120" t="str">
        <f>IF(А5!Уч8="","",А5!Уч8)</f>
        <v>Терехин Александр+</v>
      </c>
      <c r="M36" s="121"/>
      <c r="N36" s="121"/>
      <c r="O36" s="122"/>
      <c r="P36" s="66" t="s">
        <v>41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22</v>
      </c>
      <c r="J37" s="51" t="str">
        <f>IF(А5!Уч5="","",А5!Уч5)</f>
        <v>Шугаев Вадим+</v>
      </c>
      <c r="K37" s="52" t="str">
        <f t="shared" si="0"/>
        <v>-</v>
      </c>
      <c r="L37" s="123" t="str">
        <f>IF(А5!Уч2="","",А5!Уч2)</f>
        <v>Кадыралы Жандос+</v>
      </c>
      <c r="M37" s="124"/>
      <c r="N37" s="124"/>
      <c r="O37" s="125"/>
      <c r="P37" s="53" t="s">
        <v>35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23</v>
      </c>
      <c r="J38" s="56" t="str">
        <f>IF(А5!Уч6="","",А5!Уч6)</f>
        <v>Чернозубов Николай+</v>
      </c>
      <c r="K38" s="57" t="str">
        <f t="shared" si="0"/>
        <v>-</v>
      </c>
      <c r="L38" s="126" t="str">
        <f>IF(А5!Уч1="","",А5!Уч1)</f>
        <v>Сидельников Евгений+</v>
      </c>
      <c r="M38" s="127"/>
      <c r="N38" s="127"/>
      <c r="O38" s="128"/>
      <c r="P38" s="58" t="s">
        <v>37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32</v>
      </c>
      <c r="J39" s="60" t="str">
        <f>IF(А5!Уч8="","",А5!Уч8)</f>
        <v>Терехин Александр+</v>
      </c>
      <c r="K39" s="61" t="str">
        <f t="shared" si="0"/>
        <v>-</v>
      </c>
      <c r="L39" s="129" t="str">
        <f>IF(А5!Уч3="","",А5!Уч3)</f>
        <v>Кенесбек Нурсултан+</v>
      </c>
      <c r="M39" s="115"/>
      <c r="N39" s="115"/>
      <c r="O39" s="116"/>
      <c r="P39" s="62" t="s">
        <v>42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30</v>
      </c>
      <c r="J40" s="64" t="str">
        <f>IF(А5!Уч7="","",А5!Уч7)</f>
        <v>Ануарбеков Фаизкарим+</v>
      </c>
      <c r="K40" s="65" t="str">
        <f t="shared" si="0"/>
        <v>-</v>
      </c>
      <c r="L40" s="120" t="str">
        <f>IF(А5!Уч4="","",А5!Уч4)</f>
        <v>Саргалиев Марат+</v>
      </c>
      <c r="M40" s="121"/>
      <c r="N40" s="121"/>
      <c r="O40" s="122"/>
      <c r="P40" s="66" t="s">
        <v>41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22</v>
      </c>
      <c r="J41" s="51" t="str">
        <f>IF(А5!Уч1="","",А5!Уч1)</f>
        <v>Сидельников Евгений+</v>
      </c>
      <c r="K41" s="52" t="str">
        <f t="shared" si="0"/>
        <v>-</v>
      </c>
      <c r="L41" s="123" t="str">
        <f>IF(А5!Уч5="","",А5!Уч5)</f>
        <v>Шугаев Вадим+</v>
      </c>
      <c r="M41" s="124"/>
      <c r="N41" s="124"/>
      <c r="O41" s="125"/>
      <c r="P41" s="53" t="s">
        <v>41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21</v>
      </c>
      <c r="J42" s="56" t="str">
        <f>IF(А5!Уч2="","",А5!Уч2)</f>
        <v>Кадыралы Жандос+</v>
      </c>
      <c r="K42" s="57" t="str">
        <f t="shared" si="0"/>
        <v>-</v>
      </c>
      <c r="L42" s="126" t="str">
        <f>IF(А5!Уч8="","",А5!Уч8)</f>
        <v>Терехин Александр+</v>
      </c>
      <c r="M42" s="127"/>
      <c r="N42" s="127"/>
      <c r="O42" s="128"/>
      <c r="P42" s="58" t="s">
        <v>35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22</v>
      </c>
      <c r="J43" s="60" t="str">
        <f>IF(А5!Уч4="","",А5!Уч4)</f>
        <v>Саргалиев Марат+</v>
      </c>
      <c r="K43" s="61" t="str">
        <f t="shared" si="0"/>
        <v>-</v>
      </c>
      <c r="L43" s="129" t="str">
        <f>IF(А5!Уч6="","",А5!Уч6)</f>
        <v>Чернозубов Николай+</v>
      </c>
      <c r="M43" s="115"/>
      <c r="N43" s="115"/>
      <c r="O43" s="116"/>
      <c r="P43" s="62" t="s">
        <v>39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32</v>
      </c>
      <c r="J44" s="64" t="str">
        <f>IF(А5!Уч3="","",А5!Уч3)</f>
        <v>Кенесбек Нурсултан+</v>
      </c>
      <c r="K44" s="65" t="str">
        <f t="shared" si="0"/>
        <v>-</v>
      </c>
      <c r="L44" s="120" t="str">
        <f>IF(А5!Уч7="","",А5!Уч7)</f>
        <v>Ануарбеков Фаизкарим+</v>
      </c>
      <c r="M44" s="121"/>
      <c r="N44" s="121"/>
      <c r="O44" s="122"/>
      <c r="P44" s="66" t="s">
        <v>38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23</v>
      </c>
      <c r="J45" s="51" t="str">
        <f>IF(А5!Уч8="","",А5!Уч8)</f>
        <v>Терехин Александр+</v>
      </c>
      <c r="K45" s="52" t="str">
        <f t="shared" si="0"/>
        <v>-</v>
      </c>
      <c r="L45" s="123" t="str">
        <f>IF(А5!Уч1="","",А5!Уч1)</f>
        <v>Сидельников Евгений+</v>
      </c>
      <c r="M45" s="124"/>
      <c r="N45" s="124"/>
      <c r="O45" s="125"/>
      <c r="P45" s="53" t="s">
        <v>42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22</v>
      </c>
      <c r="J46" s="56" t="str">
        <f>IF(А5!Уч5="","",А5!Уч5)</f>
        <v>Шугаев Вадим+</v>
      </c>
      <c r="K46" s="57" t="str">
        <f t="shared" si="0"/>
        <v>-</v>
      </c>
      <c r="L46" s="126" t="str">
        <f>IF(А5!Уч4="","",А5!Уч4)</f>
        <v>Саргалиев Марат+</v>
      </c>
      <c r="M46" s="127"/>
      <c r="N46" s="127"/>
      <c r="O46" s="128"/>
      <c r="P46" s="58" t="s">
        <v>35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22</v>
      </c>
      <c r="J47" s="60" t="str">
        <f>IF(А5!Уч7="","",А5!Уч7)</f>
        <v>Ануарбеков Фаизкарим+</v>
      </c>
      <c r="K47" s="61" t="str">
        <f t="shared" si="0"/>
        <v>-</v>
      </c>
      <c r="L47" s="129" t="str">
        <f>IF(А5!Уч2="","",А5!Уч2)</f>
        <v>Кадыралы Жандос+</v>
      </c>
      <c r="M47" s="115"/>
      <c r="N47" s="115"/>
      <c r="O47" s="116"/>
      <c r="P47" s="62" t="s">
        <v>41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30</v>
      </c>
      <c r="J48" s="64" t="str">
        <f>IF(А5!Уч6="","",А5!Уч6)</f>
        <v>Чернозубов Николай+</v>
      </c>
      <c r="K48" s="65" t="str">
        <f t="shared" si="0"/>
        <v>-</v>
      </c>
      <c r="L48" s="120" t="str">
        <f>IF(А5!Уч3="","",А5!Уч3)</f>
        <v>Кенесбек Нурсултан+</v>
      </c>
      <c r="M48" s="121"/>
      <c r="N48" s="121"/>
      <c r="O48" s="122"/>
      <c r="P48" s="66" t="s">
        <v>37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32</v>
      </c>
      <c r="J49" s="51" t="str">
        <f>IF(А5!Уч1="","",А5!Уч1)</f>
        <v>Сидельников Евгений+</v>
      </c>
      <c r="K49" s="52" t="str">
        <f t="shared" si="0"/>
        <v>-</v>
      </c>
      <c r="L49" s="123" t="str">
        <f>IF(А5!Уч3="","",А5!Уч3)</f>
        <v>Кенесбек Нурсултан+</v>
      </c>
      <c r="M49" s="124"/>
      <c r="N49" s="124"/>
      <c r="O49" s="125"/>
      <c r="P49" s="53" t="s">
        <v>38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22</v>
      </c>
      <c r="J50" s="56" t="str">
        <f>IF(А5!Уч2="","",А5!Уч2)</f>
        <v>Кадыралы Жандос+</v>
      </c>
      <c r="K50" s="57" t="str">
        <f t="shared" si="0"/>
        <v>-</v>
      </c>
      <c r="L50" s="126" t="str">
        <f>IF(А5!Уч4="","",А5!Уч4)</f>
        <v>Саргалиев Марат+</v>
      </c>
      <c r="M50" s="127"/>
      <c r="N50" s="127"/>
      <c r="O50" s="128"/>
      <c r="P50" s="58" t="s">
        <v>37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30</v>
      </c>
      <c r="J51" s="60" t="str">
        <f>IF(А5!Уч5="","",А5!Уч5)</f>
        <v>Шугаев Вадим+</v>
      </c>
      <c r="K51" s="61" t="str">
        <f t="shared" si="0"/>
        <v>-</v>
      </c>
      <c r="L51" s="129" t="str">
        <f>IF(А5!Уч7="","",А5!Уч7)</f>
        <v>Ануарбеков Фаизкарим+</v>
      </c>
      <c r="M51" s="115"/>
      <c r="N51" s="115"/>
      <c r="O51" s="116"/>
      <c r="P51" s="62" t="s">
        <v>35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23</v>
      </c>
      <c r="J52" s="64" t="str">
        <f>IF(А5!Уч6="","",А5!Уч6)</f>
        <v>Чернозубов Николай+</v>
      </c>
      <c r="K52" s="65" t="str">
        <f t="shared" si="0"/>
        <v>-</v>
      </c>
      <c r="L52" s="120" t="str">
        <f>IF(А5!Уч8="","",А5!Уч8)</f>
        <v>Терехин Александр+</v>
      </c>
      <c r="M52" s="121"/>
      <c r="N52" s="121"/>
      <c r="O52" s="122"/>
      <c r="P52" s="66" t="s">
        <v>35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21</v>
      </c>
      <c r="J53" s="51" t="str">
        <f>IF(А5!Уч4="","",А5!Уч4)</f>
        <v>Саргалиев Марат+</v>
      </c>
      <c r="K53" s="52" t="str">
        <f t="shared" si="0"/>
        <v>-</v>
      </c>
      <c r="L53" s="123" t="str">
        <f>IF(А5!Уч1="","",А5!Уч1)</f>
        <v>Сидельников Евгений+</v>
      </c>
      <c r="M53" s="124"/>
      <c r="N53" s="124"/>
      <c r="O53" s="125"/>
      <c r="P53" s="53" t="s">
        <v>42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21</v>
      </c>
      <c r="J54" s="56" t="str">
        <f>IF(А5!Уч3="","",А5!Уч3)</f>
        <v>Кенесбек Нурсултан+</v>
      </c>
      <c r="K54" s="57" t="str">
        <f t="shared" si="0"/>
        <v>-</v>
      </c>
      <c r="L54" s="126" t="str">
        <f>IF(А5!Уч2="","",А5!Уч2)</f>
        <v>Кадыралы Жандос+</v>
      </c>
      <c r="M54" s="127"/>
      <c r="N54" s="127"/>
      <c r="O54" s="128"/>
      <c r="P54" s="58" t="s">
        <v>35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22</v>
      </c>
      <c r="J55" s="60" t="str">
        <f>IF(А5!Уч7="","",А5!Уч7)</f>
        <v>Ануарбеков Фаизкарим+</v>
      </c>
      <c r="K55" s="61" t="str">
        <f t="shared" si="0"/>
        <v>-</v>
      </c>
      <c r="L55" s="129" t="str">
        <f>IF(А5!Уч6="","",А5!Уч6)</f>
        <v>Чернозубов Николай+</v>
      </c>
      <c r="M55" s="115"/>
      <c r="N55" s="115"/>
      <c r="O55" s="116"/>
      <c r="P55" s="62" t="s">
        <v>41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23</v>
      </c>
      <c r="J56" s="64" t="str">
        <f>IF(А5!Уч8="","",А5!Уч8)</f>
        <v>Терехин Александр+</v>
      </c>
      <c r="K56" s="65" t="str">
        <f t="shared" si="0"/>
        <v>-</v>
      </c>
      <c r="L56" s="120" t="str">
        <f>IF(А5!Уч5="","",А5!Уч5)</f>
        <v>Шугаев Вадим+</v>
      </c>
      <c r="M56" s="121"/>
      <c r="N56" s="121"/>
      <c r="O56" s="122"/>
      <c r="P56" s="66" t="s">
        <v>35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27</v>
      </c>
      <c r="J57" s="51" t="str">
        <f>IF(А5!Уч1="","",А5!Уч1)</f>
        <v>Сидельников Евгений+</v>
      </c>
      <c r="K57" s="52" t="str">
        <f t="shared" si="0"/>
        <v>-</v>
      </c>
      <c r="L57" s="123" t="str">
        <f>IF(А5!Уч2="","",А5!Уч2)</f>
        <v>Кадыралы Жандос+</v>
      </c>
      <c r="M57" s="124"/>
      <c r="N57" s="124"/>
      <c r="O57" s="125"/>
      <c r="P57" s="53" t="s">
        <v>37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29</v>
      </c>
      <c r="J58" s="56" t="str">
        <f>IF(А5!Уч3="","",А5!Уч3)</f>
        <v>Кенесбек Нурсултан+</v>
      </c>
      <c r="K58" s="57" t="str">
        <f t="shared" si="0"/>
        <v>-</v>
      </c>
      <c r="L58" s="126" t="str">
        <f>IF(А5!Уч4="","",А5!Уч4)</f>
        <v>Саргалиев Марат+</v>
      </c>
      <c r="M58" s="127"/>
      <c r="N58" s="127"/>
      <c r="O58" s="128"/>
      <c r="P58" s="58" t="s">
        <v>35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22</v>
      </c>
      <c r="J59" s="60" t="str">
        <f>IF(А5!Уч5="","",А5!Уч5)</f>
        <v>Шугаев Вадим+</v>
      </c>
      <c r="K59" s="61" t="str">
        <f t="shared" si="0"/>
        <v>-</v>
      </c>
      <c r="L59" s="129" t="str">
        <f>IF(А5!Уч6="","",А5!Уч6)</f>
        <v>Чернозубов Николай+</v>
      </c>
      <c r="M59" s="115"/>
      <c r="N59" s="115"/>
      <c r="O59" s="116"/>
      <c r="P59" s="62" t="s">
        <v>41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28</v>
      </c>
      <c r="J60" s="64" t="str">
        <f>IF(А5!Уч7="","",А5!Уч7)</f>
        <v>Ануарбеков Фаизкарим+</v>
      </c>
      <c r="K60" s="65" t="str">
        <f t="shared" si="0"/>
        <v>-</v>
      </c>
      <c r="L60" s="120" t="str">
        <f>IF(А5!Уч8="","",А5!Уч8)</f>
        <v>Терехин Александр+</v>
      </c>
      <c r="M60" s="121"/>
      <c r="N60" s="121"/>
      <c r="O60" s="122"/>
      <c r="P60" s="66" t="s">
        <v>41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371" priority="6">
      <formula>$S$35="сыграна"</formula>
    </cfRule>
  </conditionalFormatting>
  <conditionalFormatting sqref="I36:Q36">
    <cfRule type="expression" dxfId="4370" priority="7">
      <formula>$S$36="сыграна"</formula>
    </cfRule>
  </conditionalFormatting>
  <conditionalFormatting sqref="I37:Q37">
    <cfRule type="expression" dxfId="4369" priority="8">
      <formula>$S$37="сыграна"</formula>
    </cfRule>
  </conditionalFormatting>
  <conditionalFormatting sqref="I38:Q38">
    <cfRule type="expression" dxfId="4368" priority="9">
      <formula>$S$38="сыграна"</formula>
    </cfRule>
  </conditionalFormatting>
  <conditionalFormatting sqref="I39:Q39">
    <cfRule type="expression" dxfId="4367" priority="10">
      <formula>$S$39="сыграна"</formula>
    </cfRule>
  </conditionalFormatting>
  <conditionalFormatting sqref="I40:Q40">
    <cfRule type="expression" dxfId="4366" priority="11">
      <formula>$S$40="сыграна"</formula>
    </cfRule>
  </conditionalFormatting>
  <conditionalFormatting sqref="I41:Q41">
    <cfRule type="expression" dxfId="4365" priority="12">
      <formula>$S$41="сыграна"</formula>
    </cfRule>
  </conditionalFormatting>
  <conditionalFormatting sqref="I42:Q42">
    <cfRule type="expression" dxfId="4364" priority="13">
      <formula>$S$42="сыграна"</formula>
    </cfRule>
  </conditionalFormatting>
  <conditionalFormatting sqref="I43:Q43">
    <cfRule type="expression" dxfId="4363" priority="14">
      <formula>$S$43="сыграна"</formula>
    </cfRule>
  </conditionalFormatting>
  <conditionalFormatting sqref="I46:Q46">
    <cfRule type="expression" dxfId="4362" priority="17">
      <formula>$S$46="сыграна"</formula>
    </cfRule>
  </conditionalFormatting>
  <conditionalFormatting sqref="I47:Q47">
    <cfRule type="expression" dxfId="4361" priority="18">
      <formula>$S$47="сыграна"</formula>
    </cfRule>
  </conditionalFormatting>
  <conditionalFormatting sqref="I48:Q48">
    <cfRule type="expression" dxfId="4360" priority="19">
      <formula>$S$48="сыграна"</formula>
    </cfRule>
  </conditionalFormatting>
  <conditionalFormatting sqref="I49:Q49">
    <cfRule type="expression" dxfId="4359" priority="20">
      <formula>$S$49="сыграна"</formula>
    </cfRule>
  </conditionalFormatting>
  <conditionalFormatting sqref="I50:Q50">
    <cfRule type="expression" dxfId="4358" priority="21">
      <formula>$S$50="сыграна"</formula>
    </cfRule>
  </conditionalFormatting>
  <conditionalFormatting sqref="I51:Q51">
    <cfRule type="expression" dxfId="4357" priority="22">
      <formula>$S$51="сыграна"</formula>
    </cfRule>
  </conditionalFormatting>
  <conditionalFormatting sqref="I52:Q52">
    <cfRule type="expression" dxfId="4356" priority="23">
      <formula>$S$52="сыграна"</formula>
    </cfRule>
  </conditionalFormatting>
  <conditionalFormatting sqref="I53:Q53">
    <cfRule type="expression" dxfId="4355" priority="24">
      <formula>$S$53="сыграна"</formula>
    </cfRule>
  </conditionalFormatting>
  <conditionalFormatting sqref="I54:Q54">
    <cfRule type="expression" dxfId="4354" priority="25">
      <formula>$S$54="сыграна"</formula>
    </cfRule>
  </conditionalFormatting>
  <conditionalFormatting sqref="I55:Q55">
    <cfRule type="expression" dxfId="4353" priority="26">
      <formula>$S$55="сыграна"</formula>
    </cfRule>
  </conditionalFormatting>
  <conditionalFormatting sqref="I33:R33 P10:P12 L22:L24">
    <cfRule type="expression" dxfId="4352" priority="31">
      <formula>$S$33="встреча играется"</formula>
    </cfRule>
  </conditionalFormatting>
  <conditionalFormatting sqref="I33:R33">
    <cfRule type="expression" dxfId="4351" priority="4">
      <formula>$S$33="сыграна"</formula>
    </cfRule>
  </conditionalFormatting>
  <conditionalFormatting sqref="I34:R34 O13:O15 M19:M21">
    <cfRule type="expression" dxfId="4350" priority="32">
      <formula>$S$34="встреча играется"</formula>
    </cfRule>
  </conditionalFormatting>
  <conditionalFormatting sqref="I34:R34">
    <cfRule type="expression" dxfId="4349" priority="5">
      <formula>$S$34="сыграна"</formula>
    </cfRule>
  </conditionalFormatting>
  <conditionalFormatting sqref="I35:R35 Q7:Q9 K25:K27">
    <cfRule type="expression" dxfId="4348" priority="33">
      <formula>$S$35="встреча играется"</formula>
    </cfRule>
  </conditionalFormatting>
  <conditionalFormatting sqref="I36:R36 R16:R18 N28:N30">
    <cfRule type="expression" dxfId="4347" priority="34">
      <formula>$S$36="встреча играется"</formula>
    </cfRule>
  </conditionalFormatting>
  <conditionalFormatting sqref="I37:R37 O10:O12 L19:L21">
    <cfRule type="expression" dxfId="4346" priority="35">
      <formula>$S$37="встреча играется"</formula>
    </cfRule>
  </conditionalFormatting>
  <conditionalFormatting sqref="I38:R38 P7:P9 K22:K24">
    <cfRule type="expression" dxfId="4345" priority="36">
      <formula>$S$38="встреча играется"</formula>
    </cfRule>
  </conditionalFormatting>
  <conditionalFormatting sqref="I39:R39 R13:R15 M28:M30">
    <cfRule type="expression" dxfId="4344" priority="37">
      <formula>$S$39="встреча играется"</formula>
    </cfRule>
  </conditionalFormatting>
  <conditionalFormatting sqref="I40:R40 Q16:Q18 N25:N27">
    <cfRule type="expression" dxfId="4343" priority="38">
      <formula>$S$40="встреча играется"</formula>
    </cfRule>
  </conditionalFormatting>
  <conditionalFormatting sqref="I41:R41 O7:O9 K19:K21">
    <cfRule type="expression" dxfId="4342" priority="39">
      <formula>$S$41="встреча играется"</formula>
    </cfRule>
  </conditionalFormatting>
  <conditionalFormatting sqref="I42:R42 R10:R12 L28:L30">
    <cfRule type="expression" dxfId="4341" priority="40">
      <formula>$S$42="встреча играется"</formula>
    </cfRule>
  </conditionalFormatting>
  <conditionalFormatting sqref="I43:R43 P16:P18 N22:N24">
    <cfRule type="expression" dxfId="4340" priority="41">
      <formula>$S$43="встреча играется"</formula>
    </cfRule>
  </conditionalFormatting>
  <conditionalFormatting sqref="I44:R44 Q13:Q15 M25:M27">
    <cfRule type="expression" dxfId="4339" priority="42">
      <formula>$S$44="встреча играется"</formula>
    </cfRule>
  </conditionalFormatting>
  <conditionalFormatting sqref="I44:R44">
    <cfRule type="expression" dxfId="4338" priority="15">
      <formula>$S$44="сыграна"</formula>
    </cfRule>
  </conditionalFormatting>
  <conditionalFormatting sqref="I45:R45 R7:R9 K28:K30">
    <cfRule type="expression" dxfId="4337" priority="43">
      <formula>$S$45="встреча играется"</formula>
    </cfRule>
  </conditionalFormatting>
  <conditionalFormatting sqref="I45:R45">
    <cfRule type="expression" dxfId="4336" priority="16">
      <formula>$S$45="сыграна"</formula>
    </cfRule>
  </conditionalFormatting>
  <conditionalFormatting sqref="I46:R46 O16:O18 N19:N21">
    <cfRule type="expression" dxfId="4335" priority="44">
      <formula>$S$46="встреча играется"</formula>
    </cfRule>
  </conditionalFormatting>
  <conditionalFormatting sqref="I47:R47 Q10:Q12 L25:L27">
    <cfRule type="expression" dxfId="4334" priority="45">
      <formula>$S$47="встреча играется"</formula>
    </cfRule>
  </conditionalFormatting>
  <conditionalFormatting sqref="I48:R48 P13:P15 M22:M24">
    <cfRule type="expression" dxfId="4333" priority="46">
      <formula>$S$48="встреча играется"</formula>
    </cfRule>
  </conditionalFormatting>
  <conditionalFormatting sqref="I49:R49 M7:M9 K13:K15">
    <cfRule type="expression" dxfId="4332" priority="47">
      <formula>$S$49="встреча играется"</formula>
    </cfRule>
  </conditionalFormatting>
  <conditionalFormatting sqref="I50:R50 N10:N12 L16:L18">
    <cfRule type="expression" dxfId="4331" priority="48">
      <formula>$S$50="встреча играется"</formula>
    </cfRule>
  </conditionalFormatting>
  <conditionalFormatting sqref="I51:R51 Q19:Q21 O25:O27">
    <cfRule type="expression" dxfId="4330" priority="49">
      <formula>$S$51="встреча играется"</formula>
    </cfRule>
  </conditionalFormatting>
  <conditionalFormatting sqref="I52:R52 R22:R24 P28:P30">
    <cfRule type="expression" dxfId="4329" priority="50">
      <formula>$S$52="встреча играется"</formula>
    </cfRule>
  </conditionalFormatting>
  <conditionalFormatting sqref="I53:R53 N7:N9 K16:K18">
    <cfRule type="expression" dxfId="4328" priority="51">
      <formula>$S$53="встреча играется"</formula>
    </cfRule>
  </conditionalFormatting>
  <conditionalFormatting sqref="I54:R54 M10:M12 L13:L15">
    <cfRule type="expression" dxfId="4327" priority="52">
      <formula>$S$54="встреча играется"</formula>
    </cfRule>
  </conditionalFormatting>
  <conditionalFormatting sqref="I55:R55 Q22:Q24 P25:P27">
    <cfRule type="expression" dxfId="4326" priority="27">
      <formula>$S$55="встреча играется"</formula>
    </cfRule>
  </conditionalFormatting>
  <conditionalFormatting sqref="I56:R56 R19:R21 O28:O30">
    <cfRule type="expression" dxfId="4325" priority="53">
      <formula>$S$56="встреча играется"</formula>
    </cfRule>
  </conditionalFormatting>
  <conditionalFormatting sqref="I56:R56">
    <cfRule type="expression" dxfId="4324" priority="3">
      <formula>$S$56="сыграна"</formula>
    </cfRule>
  </conditionalFormatting>
  <conditionalFormatting sqref="I57:R57 L7:L9 K10:K12">
    <cfRule type="expression" dxfId="4323" priority="54">
      <formula>$S$57="встреча играется"</formula>
    </cfRule>
  </conditionalFormatting>
  <conditionalFormatting sqref="I57:R57">
    <cfRule type="expression" dxfId="4322" priority="2">
      <formula>$S$57="сыграна"</formula>
    </cfRule>
  </conditionalFormatting>
  <conditionalFormatting sqref="I58:R58 N13:N15 M16:M18">
    <cfRule type="expression" dxfId="4321" priority="55">
      <formula>$S$58="встреча играется"</formula>
    </cfRule>
  </conditionalFormatting>
  <conditionalFormatting sqref="I58:R58">
    <cfRule type="expression" dxfId="4320" priority="28">
      <formula>$S$58="сыграна"</formula>
    </cfRule>
  </conditionalFormatting>
  <conditionalFormatting sqref="I59:R59 P19:P21 O22:O24">
    <cfRule type="expression" dxfId="4319" priority="56">
      <formula>$S$59="встреча играется"</formula>
    </cfRule>
  </conditionalFormatting>
  <conditionalFormatting sqref="I59:R59">
    <cfRule type="expression" dxfId="4318" priority="29">
      <formula>$S$59="сыграна"</formula>
    </cfRule>
  </conditionalFormatting>
  <conditionalFormatting sqref="I60:R60 R25:R27 Q28:Q30">
    <cfRule type="expression" dxfId="4317" priority="57">
      <formula>$S$60="встреча играется"</formula>
    </cfRule>
  </conditionalFormatting>
  <conditionalFormatting sqref="I60:R60">
    <cfRule type="expression" dxfId="4316" priority="30">
      <formula>$S$60="сыграна"</formula>
    </cfRule>
  </conditionalFormatting>
  <conditionalFormatting sqref="J7:J30">
    <cfRule type="endsWith" dxfId="4315" priority="1" operator="endsWith" text="+">
      <formula>RIGHT((J7),LEN("+"))=("+")</formula>
    </cfRule>
  </conditionalFormatting>
  <dataValidations count="1">
    <dataValidation type="list" allowBlank="1" sqref="P33:P60" xr:uid="{00000000-0002-0000-0500-000000000000}">
      <formula1>А5!Список_счета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IF(А6!Уч2="","",А6!Уч2)</f>
        <v/>
      </c>
      <c r="K33" s="52" t="str">
        <f t="shared" ref="K33:K60" si="0">"-"</f>
        <v>-</v>
      </c>
      <c r="L33" s="123" t="str">
        <f>IF(А6!Уч6="","",А6!Уч6)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IF(А6!Уч3="","",А6!Уч3)</f>
        <v/>
      </c>
      <c r="K34" s="57" t="str">
        <f t="shared" si="0"/>
        <v>-</v>
      </c>
      <c r="L34" s="126" t="str">
        <f>IF(А6!Уч5="","",А6!Уч5)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IF(А6!Уч1="","",А6!Уч1)</f>
        <v/>
      </c>
      <c r="K35" s="61" t="str">
        <f t="shared" si="0"/>
        <v>-</v>
      </c>
      <c r="L35" s="129" t="str">
        <f>IF(А6!Уч7="","",А6!Уч7)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IF(А6!Уч4="","",А6!Уч4)</f>
        <v/>
      </c>
      <c r="K36" s="65" t="str">
        <f t="shared" si="0"/>
        <v>-</v>
      </c>
      <c r="L36" s="120" t="str">
        <f>IF(А6!Уч8="","",А6!Уч8)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IF(А6!Уч5="","",А6!Уч5)</f>
        <v/>
      </c>
      <c r="K37" s="52" t="str">
        <f t="shared" si="0"/>
        <v>-</v>
      </c>
      <c r="L37" s="123" t="str">
        <f>IF(А6!Уч2="","",А6!Уч2)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IF(А6!Уч6="","",А6!Уч6)</f>
        <v/>
      </c>
      <c r="K38" s="57" t="str">
        <f t="shared" si="0"/>
        <v>-</v>
      </c>
      <c r="L38" s="126" t="str">
        <f>IF(А6!Уч1="","",А6!Уч1)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IF(А6!Уч8="","",А6!Уч8)</f>
        <v/>
      </c>
      <c r="K39" s="61" t="str">
        <f t="shared" si="0"/>
        <v>-</v>
      </c>
      <c r="L39" s="129" t="str">
        <f>IF(А6!Уч3="","",А6!Уч3)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IF(А6!Уч7="","",А6!Уч7)</f>
        <v/>
      </c>
      <c r="K40" s="65" t="str">
        <f t="shared" si="0"/>
        <v>-</v>
      </c>
      <c r="L40" s="120" t="str">
        <f>IF(А6!Уч4="","",А6!Уч4)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IF(А6!Уч1="","",А6!Уч1)</f>
        <v/>
      </c>
      <c r="K41" s="52" t="str">
        <f t="shared" si="0"/>
        <v>-</v>
      </c>
      <c r="L41" s="123" t="str">
        <f>IF(А6!Уч5="","",А6!Уч5)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IF(А6!Уч2="","",А6!Уч2)</f>
        <v/>
      </c>
      <c r="K42" s="57" t="str">
        <f t="shared" si="0"/>
        <v>-</v>
      </c>
      <c r="L42" s="126" t="str">
        <f>IF(А6!Уч8="","",А6!Уч8)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IF(А6!Уч4="","",А6!Уч4)</f>
        <v/>
      </c>
      <c r="K43" s="61" t="str">
        <f t="shared" si="0"/>
        <v>-</v>
      </c>
      <c r="L43" s="129" t="str">
        <f>IF(А6!Уч6="","",А6!Уч6)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IF(А6!Уч3="","",А6!Уч3)</f>
        <v/>
      </c>
      <c r="K44" s="65" t="str">
        <f t="shared" si="0"/>
        <v>-</v>
      </c>
      <c r="L44" s="120" t="str">
        <f>IF(А6!Уч7="","",А6!Уч7)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IF(А6!Уч8="","",А6!Уч8)</f>
        <v/>
      </c>
      <c r="K45" s="52" t="str">
        <f t="shared" si="0"/>
        <v>-</v>
      </c>
      <c r="L45" s="123" t="str">
        <f>IF(А6!Уч1="","",А6!Уч1)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IF(А6!Уч5="","",А6!Уч5)</f>
        <v/>
      </c>
      <c r="K46" s="57" t="str">
        <f t="shared" si="0"/>
        <v>-</v>
      </c>
      <c r="L46" s="126" t="str">
        <f>IF(А6!Уч4="","",А6!Уч4)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IF(А6!Уч7="","",А6!Уч7)</f>
        <v/>
      </c>
      <c r="K47" s="61" t="str">
        <f t="shared" si="0"/>
        <v>-</v>
      </c>
      <c r="L47" s="129" t="str">
        <f>IF(А6!Уч2="","",А6!Уч2)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IF(А6!Уч6="","",А6!Уч6)</f>
        <v/>
      </c>
      <c r="K48" s="65" t="str">
        <f t="shared" si="0"/>
        <v>-</v>
      </c>
      <c r="L48" s="120" t="str">
        <f>IF(А6!Уч3="","",А6!Уч3)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IF(А6!Уч1="","",А6!Уч1)</f>
        <v/>
      </c>
      <c r="K49" s="52" t="str">
        <f t="shared" si="0"/>
        <v>-</v>
      </c>
      <c r="L49" s="123" t="str">
        <f>IF(А6!Уч3="","",А6!Уч3)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IF(А6!Уч2="","",А6!Уч2)</f>
        <v/>
      </c>
      <c r="K50" s="57" t="str">
        <f t="shared" si="0"/>
        <v>-</v>
      </c>
      <c r="L50" s="126" t="str">
        <f>IF(А6!Уч4="","",А6!Уч4)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IF(А6!Уч5="","",А6!Уч5)</f>
        <v/>
      </c>
      <c r="K51" s="61" t="str">
        <f t="shared" si="0"/>
        <v>-</v>
      </c>
      <c r="L51" s="129" t="str">
        <f>IF(А6!Уч7="","",А6!Уч7)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IF(А6!Уч6="","",А6!Уч6)</f>
        <v/>
      </c>
      <c r="K52" s="65" t="str">
        <f t="shared" si="0"/>
        <v>-</v>
      </c>
      <c r="L52" s="120" t="str">
        <f>IF(А6!Уч8="","",А6!Уч8)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IF(А6!Уч4="","",А6!Уч4)</f>
        <v/>
      </c>
      <c r="K53" s="52" t="str">
        <f t="shared" si="0"/>
        <v>-</v>
      </c>
      <c r="L53" s="123" t="str">
        <f>IF(А6!Уч1="","",А6!Уч1)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IF(А6!Уч3="","",А6!Уч3)</f>
        <v/>
      </c>
      <c r="K54" s="57" t="str">
        <f t="shared" si="0"/>
        <v>-</v>
      </c>
      <c r="L54" s="126" t="str">
        <f>IF(А6!Уч2="","",А6!Уч2)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IF(А6!Уч7="","",А6!Уч7)</f>
        <v/>
      </c>
      <c r="K55" s="61" t="str">
        <f t="shared" si="0"/>
        <v>-</v>
      </c>
      <c r="L55" s="129" t="str">
        <f>IF(А6!Уч6="","",А6!Уч6)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IF(А6!Уч8="","",А6!Уч8)</f>
        <v/>
      </c>
      <c r="K56" s="65" t="str">
        <f t="shared" si="0"/>
        <v>-</v>
      </c>
      <c r="L56" s="120" t="str">
        <f>IF(А6!Уч5="","",А6!Уч5)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IF(А6!Уч1="","",А6!Уч1)</f>
        <v/>
      </c>
      <c r="K57" s="52" t="str">
        <f t="shared" si="0"/>
        <v>-</v>
      </c>
      <c r="L57" s="123" t="str">
        <f>IF(А6!Уч2="","",А6!Уч2)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IF(А6!Уч3="","",А6!Уч3)</f>
        <v/>
      </c>
      <c r="K58" s="57" t="str">
        <f t="shared" si="0"/>
        <v>-</v>
      </c>
      <c r="L58" s="126" t="str">
        <f>IF(А6!Уч4="","",А6!Уч4)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IF(А6!Уч5="","",А6!Уч5)</f>
        <v/>
      </c>
      <c r="K59" s="61" t="str">
        <f t="shared" si="0"/>
        <v>-</v>
      </c>
      <c r="L59" s="129" t="str">
        <f>IF(А6!Уч6="","",А6!Уч6)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IF(А6!Уч7="","",А6!Уч7)</f>
        <v/>
      </c>
      <c r="K60" s="65" t="str">
        <f t="shared" si="0"/>
        <v>-</v>
      </c>
      <c r="L60" s="120" t="str">
        <f>IF(А6!Уч8="","",А6!Уч8)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4314" priority="5">
      <formula>$S$35="сыграна"</formula>
    </cfRule>
  </conditionalFormatting>
  <conditionalFormatting sqref="I36:Q36">
    <cfRule type="expression" dxfId="4313" priority="6">
      <formula>$S$36="сыграна"</formula>
    </cfRule>
  </conditionalFormatting>
  <conditionalFormatting sqref="I37:Q37">
    <cfRule type="expression" dxfId="4312" priority="7">
      <formula>$S$37="сыграна"</formula>
    </cfRule>
  </conditionalFormatting>
  <conditionalFormatting sqref="I38:Q38">
    <cfRule type="expression" dxfId="4311" priority="8">
      <formula>$S$38="сыграна"</formula>
    </cfRule>
  </conditionalFormatting>
  <conditionalFormatting sqref="I39:Q39">
    <cfRule type="expression" dxfId="4310" priority="9">
      <formula>$S$39="сыграна"</formula>
    </cfRule>
  </conditionalFormatting>
  <conditionalFormatting sqref="I40:Q40">
    <cfRule type="expression" dxfId="4309" priority="10">
      <formula>$S$40="сыграна"</formula>
    </cfRule>
  </conditionalFormatting>
  <conditionalFormatting sqref="I41:Q41">
    <cfRule type="expression" dxfId="4308" priority="11">
      <formula>$S$41="сыграна"</formula>
    </cfRule>
  </conditionalFormatting>
  <conditionalFormatting sqref="I42:Q42">
    <cfRule type="expression" dxfId="4307" priority="12">
      <formula>$S$42="сыграна"</formula>
    </cfRule>
  </conditionalFormatting>
  <conditionalFormatting sqref="I43:Q43">
    <cfRule type="expression" dxfId="4306" priority="13">
      <formula>$S$43="сыграна"</formula>
    </cfRule>
  </conditionalFormatting>
  <conditionalFormatting sqref="I46:Q46">
    <cfRule type="expression" dxfId="4305" priority="16">
      <formula>$S$46="сыграна"</formula>
    </cfRule>
  </conditionalFormatting>
  <conditionalFormatting sqref="I47:Q47">
    <cfRule type="expression" dxfId="4304" priority="17">
      <formula>$S$47="сыграна"</formula>
    </cfRule>
  </conditionalFormatting>
  <conditionalFormatting sqref="I48:Q48">
    <cfRule type="expression" dxfId="4303" priority="18">
      <formula>$S$48="сыграна"</formula>
    </cfRule>
  </conditionalFormatting>
  <conditionalFormatting sqref="I49:Q49">
    <cfRule type="expression" dxfId="4302" priority="19">
      <formula>$S$49="сыграна"</formula>
    </cfRule>
  </conditionalFormatting>
  <conditionalFormatting sqref="I50:Q50">
    <cfRule type="expression" dxfId="4301" priority="20">
      <formula>$S$50="сыграна"</formula>
    </cfRule>
  </conditionalFormatting>
  <conditionalFormatting sqref="I51:Q51">
    <cfRule type="expression" dxfId="4300" priority="21">
      <formula>$S$51="сыграна"</formula>
    </cfRule>
  </conditionalFormatting>
  <conditionalFormatting sqref="I52:Q52">
    <cfRule type="expression" dxfId="4299" priority="22">
      <formula>$S$52="сыграна"</formula>
    </cfRule>
  </conditionalFormatting>
  <conditionalFormatting sqref="I53:Q53">
    <cfRule type="expression" dxfId="4298" priority="23">
      <formula>$S$53="сыграна"</formula>
    </cfRule>
  </conditionalFormatting>
  <conditionalFormatting sqref="I54:Q54">
    <cfRule type="expression" dxfId="4297" priority="24">
      <formula>$S$54="сыграна"</formula>
    </cfRule>
  </conditionalFormatting>
  <conditionalFormatting sqref="I55:Q55">
    <cfRule type="expression" dxfId="4296" priority="25">
      <formula>$S$55="сыграна"</formula>
    </cfRule>
  </conditionalFormatting>
  <conditionalFormatting sqref="I33:R33 P10:P12 L22:L24">
    <cfRule type="expression" dxfId="4295" priority="30">
      <formula>$S$33="встреча играется"</formula>
    </cfRule>
  </conditionalFormatting>
  <conditionalFormatting sqref="I33:R33">
    <cfRule type="expression" dxfId="4294" priority="3">
      <formula>$S$33="сыграна"</formula>
    </cfRule>
  </conditionalFormatting>
  <conditionalFormatting sqref="I34:R34 O13:O15 M19:M21">
    <cfRule type="expression" dxfId="4293" priority="31">
      <formula>$S$34="встреча играется"</formula>
    </cfRule>
  </conditionalFormatting>
  <conditionalFormatting sqref="I34:R34">
    <cfRule type="expression" dxfId="4292" priority="4">
      <formula>$S$34="сыграна"</formula>
    </cfRule>
  </conditionalFormatting>
  <conditionalFormatting sqref="I35:R35 Q7:Q9 K25:K27">
    <cfRule type="expression" dxfId="4291" priority="32">
      <formula>$S$35="встреча играется"</formula>
    </cfRule>
  </conditionalFormatting>
  <conditionalFormatting sqref="I36:R36 R16:R18 N28:N30">
    <cfRule type="expression" dxfId="4290" priority="33">
      <formula>$S$36="встреча играется"</formula>
    </cfRule>
  </conditionalFormatting>
  <conditionalFormatting sqref="I37:R37 O10:O12 L19:L21">
    <cfRule type="expression" dxfId="4289" priority="34">
      <formula>$S$37="встреча играется"</formula>
    </cfRule>
  </conditionalFormatting>
  <conditionalFormatting sqref="I38:R38 P7:P9 K22:K24">
    <cfRule type="expression" dxfId="4288" priority="35">
      <formula>$S$38="встреча играется"</formula>
    </cfRule>
  </conditionalFormatting>
  <conditionalFormatting sqref="I39:R39 R13:R15 M28:M30">
    <cfRule type="expression" dxfId="4287" priority="36">
      <formula>$S$39="встреча играется"</formula>
    </cfRule>
  </conditionalFormatting>
  <conditionalFormatting sqref="I40:R40 Q16:Q18 N25:N27">
    <cfRule type="expression" dxfId="4286" priority="37">
      <formula>$S$40="встреча играется"</formula>
    </cfRule>
  </conditionalFormatting>
  <conditionalFormatting sqref="I41:R41 O7:O9 K19:K21">
    <cfRule type="expression" dxfId="4285" priority="38">
      <formula>$S$41="встреча играется"</formula>
    </cfRule>
  </conditionalFormatting>
  <conditionalFormatting sqref="I42:R42 R10:R12 L28:L30">
    <cfRule type="expression" dxfId="4284" priority="39">
      <formula>$S$42="встреча играется"</formula>
    </cfRule>
  </conditionalFormatting>
  <conditionalFormatting sqref="I43:R43 P16:P18 N22:N24">
    <cfRule type="expression" dxfId="4283" priority="40">
      <formula>$S$43="встреча играется"</formula>
    </cfRule>
  </conditionalFormatting>
  <conditionalFormatting sqref="I44:R44 Q13:Q15 M25:M27">
    <cfRule type="expression" dxfId="4282" priority="41">
      <formula>$S$44="встреча играется"</formula>
    </cfRule>
  </conditionalFormatting>
  <conditionalFormatting sqref="I44:R44">
    <cfRule type="expression" dxfId="4281" priority="14">
      <formula>$S$44="сыграна"</formula>
    </cfRule>
  </conditionalFormatting>
  <conditionalFormatting sqref="I45:R45 R7:R9 K28:K30">
    <cfRule type="expression" dxfId="4280" priority="42">
      <formula>$S$45="встреча играется"</formula>
    </cfRule>
  </conditionalFormatting>
  <conditionalFormatting sqref="I45:R45">
    <cfRule type="expression" dxfId="4279" priority="15">
      <formula>$S$45="сыграна"</formula>
    </cfRule>
  </conditionalFormatting>
  <conditionalFormatting sqref="I46:R46 O16:O18 N19:N21">
    <cfRule type="expression" dxfId="4278" priority="43">
      <formula>$S$46="встреча играется"</formula>
    </cfRule>
  </conditionalFormatting>
  <conditionalFormatting sqref="I47:R47 Q10:Q12 L25:L27">
    <cfRule type="expression" dxfId="4277" priority="44">
      <formula>$S$47="встреча играется"</formula>
    </cfRule>
  </conditionalFormatting>
  <conditionalFormatting sqref="I48:R48 P13:P15 M22:M24">
    <cfRule type="expression" dxfId="4276" priority="45">
      <formula>$S$48="встреча играется"</formula>
    </cfRule>
  </conditionalFormatting>
  <conditionalFormatting sqref="I49:R49 M7:M9 K13:K15">
    <cfRule type="expression" dxfId="4275" priority="46">
      <formula>$S$49="встреча играется"</formula>
    </cfRule>
  </conditionalFormatting>
  <conditionalFormatting sqref="I50:R50 N10:N12 L16:L18">
    <cfRule type="expression" dxfId="4274" priority="47">
      <formula>$S$50="встреча играется"</formula>
    </cfRule>
  </conditionalFormatting>
  <conditionalFormatting sqref="I51:R51 Q19:Q21 O25:O27">
    <cfRule type="expression" dxfId="4273" priority="48">
      <formula>$S$51="встреча играется"</formula>
    </cfRule>
  </conditionalFormatting>
  <conditionalFormatting sqref="I52:R52 R22:R24 P28:P30">
    <cfRule type="expression" dxfId="4272" priority="49">
      <formula>$S$52="встреча играется"</formula>
    </cfRule>
  </conditionalFormatting>
  <conditionalFormatting sqref="I53:R53 N7:N9 K16:K18">
    <cfRule type="expression" dxfId="4271" priority="50">
      <formula>$S$53="встреча играется"</formula>
    </cfRule>
  </conditionalFormatting>
  <conditionalFormatting sqref="I54:R54 M10:M12 L13:L15">
    <cfRule type="expression" dxfId="4270" priority="51">
      <formula>$S$54="встреча играется"</formula>
    </cfRule>
  </conditionalFormatting>
  <conditionalFormatting sqref="I55:R55 Q22:Q24 P25:P27">
    <cfRule type="expression" dxfId="4269" priority="26">
      <formula>$S$55="встреча играется"</formula>
    </cfRule>
  </conditionalFormatting>
  <conditionalFormatting sqref="I56:R56 R19:R21 O28:O30">
    <cfRule type="expression" dxfId="4268" priority="52">
      <formula>$S$56="встреча играется"</formula>
    </cfRule>
  </conditionalFormatting>
  <conditionalFormatting sqref="I56:R56">
    <cfRule type="expression" dxfId="4267" priority="2">
      <formula>$S$56="сыграна"</formula>
    </cfRule>
  </conditionalFormatting>
  <conditionalFormatting sqref="I57:R57 L7:L9 K10:K12">
    <cfRule type="expression" dxfId="4266" priority="53">
      <formula>$S$57="встреча играется"</formula>
    </cfRule>
  </conditionalFormatting>
  <conditionalFormatting sqref="I57:R57">
    <cfRule type="expression" dxfId="4265" priority="1">
      <formula>$S$57="сыграна"</formula>
    </cfRule>
  </conditionalFormatting>
  <conditionalFormatting sqref="I58:R58 N13:N15 M16:M18">
    <cfRule type="expression" dxfId="4264" priority="54">
      <formula>$S$58="встреча играется"</formula>
    </cfRule>
  </conditionalFormatting>
  <conditionalFormatting sqref="I58:R58">
    <cfRule type="expression" dxfId="4263" priority="27">
      <formula>$S$58="сыграна"</formula>
    </cfRule>
  </conditionalFormatting>
  <conditionalFormatting sqref="I59:R59 P19:P21 O22:O24">
    <cfRule type="expression" dxfId="4262" priority="55">
      <formula>$S$59="встреча играется"</formula>
    </cfRule>
  </conditionalFormatting>
  <conditionalFormatting sqref="I59:R59">
    <cfRule type="expression" dxfId="4261" priority="28">
      <formula>$S$59="сыграна"</formula>
    </cfRule>
  </conditionalFormatting>
  <conditionalFormatting sqref="I60:R60 R25:R27 Q28:Q30">
    <cfRule type="expression" dxfId="4260" priority="56">
      <formula>$S$60="встреча играется"</formula>
    </cfRule>
  </conditionalFormatting>
  <conditionalFormatting sqref="I60:R60">
    <cfRule type="expression" dxfId="4259" priority="29">
      <formula>$S$60="сыграна"</formula>
    </cfRule>
  </conditionalFormatting>
  <dataValidations count="1">
    <dataValidation type="list" allowBlank="1" sqref="P33:P60" xr:uid="{00000000-0002-0000-0600-000000000000}">
      <formula1>А6!Список_счета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152</v>
      </c>
      <c r="E7" s="22"/>
      <c r="F7" s="67"/>
      <c r="G7" s="150">
        <v>1</v>
      </c>
      <c r="H7" s="97"/>
      <c r="I7" s="97">
        <v>9</v>
      </c>
      <c r="J7" s="100" t="s">
        <v>153</v>
      </c>
      <c r="K7" s="117"/>
      <c r="L7" s="23">
        <f>IF(LEFT(P68,1)="L",0,(IF(P68="","",(IF(LEFT(P68,1)&gt;RIGHT(P68,1),2,1)))))</f>
        <v>2</v>
      </c>
      <c r="M7" s="23">
        <f>IF(LEFT(P60,1)="L",0,(IF(P60="","",(IF(LEFT(P60,1)&gt;RIGHT(P60,1),2,1)))))</f>
        <v>1</v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1</v>
      </c>
      <c r="P7" s="23" t="str">
        <f>IF(RIGHT(P48,1)="L",0,(IF(P48="","",(IF(RIGHT(P48,1)&gt;LEFT(P48,1),2,1)))))</f>
        <v/>
      </c>
      <c r="Q7" s="23">
        <f>IF(LEFT(P45,1)="L",0,(IF(P45="","",(IF(LEFT(P45,1)&gt;RIGHT(P45,1),2,1)))))</f>
        <v>2</v>
      </c>
      <c r="R7" s="23" t="str">
        <f>IF(RIGHT(P42,1)="L",0,(IF(P42="","",(IF(RIGHT(P42,1)&gt;LEFT(P42,1),2,1)))))</f>
        <v/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8</v>
      </c>
      <c r="U7" s="166"/>
      <c r="V7" s="91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154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3:2</v>
      </c>
      <c r="M8" s="27" t="str">
        <f>IF(LEFT(P60,1)="W",$M$4&amp;":0(W)",IF(LEFT(P60,1)="L","0:"&amp;$M$4&amp;"(L)",IF(P60="","",P60)))</f>
        <v>0:3</v>
      </c>
      <c r="N8" s="26" t="str">
        <f>IF(RIGHT(P56,1)="W",$M$4&amp;":0(W)",IF(RIGHT(P56,1)="L","0:"&amp;$M$4&amp;"(L)",IF(P56="","",RIGHT(P56,1)&amp;":"&amp;LEFT(P56,1))))</f>
        <v>0:3</v>
      </c>
      <c r="O8" s="28" t="str">
        <f>IF(LEFT(P53,1)="W",$M$4&amp;":0(W)",IF(LEFT(P53,1)="L","0:"&amp;$M$4&amp;"(L)",IF(P53="","",P53)))</f>
        <v>0:3</v>
      </c>
      <c r="P8" s="26" t="str">
        <f>IF(RIGHT(P48,1)="W",$M$4&amp;":0(W)",IF(RIGHT(P48,1)="L","0:"&amp;$M$4&amp;"(L)",IF(P48="","",RIGHT(P48,1)&amp;":"&amp;LEFT(P48,1))))</f>
        <v/>
      </c>
      <c r="Q8" s="27" t="str">
        <f>IF(LEFT(P45,1)="W",$M$4&amp;":0(W)",IF(LEFT(P45,1)="L","0:"&amp;$M$4&amp;"(L)",IF(P45="","",P45)))</f>
        <v>3:1</v>
      </c>
      <c r="R8" s="26" t="str">
        <f>IF(RIGHT(P42,1)="W",$M$4&amp;":0(W)",IF(RIGHT(P42,1)="L","0:"&amp;$M$4&amp;"(L)",IF(P42="","",RIGHT(P42,1)&amp;":"&amp;LEFT(P42,1))))</f>
        <v/>
      </c>
      <c r="S8" s="39" t="str">
        <f>IF(LEFT(P39,1)="W",$M$4&amp;":0(W)",IF(LEFT(P39,1)="L","0:"&amp;$M$4&amp;"(L)",IF(P39="","",P39)))</f>
        <v>0:3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155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156</v>
      </c>
      <c r="E10" s="22"/>
      <c r="F10" s="67"/>
      <c r="G10" s="150">
        <v>2</v>
      </c>
      <c r="H10" s="97"/>
      <c r="I10" s="97">
        <v>8</v>
      </c>
      <c r="J10" s="100" t="s">
        <v>157</v>
      </c>
      <c r="K10" s="33">
        <f>IF(RIGHT(P68,1)="L",0,(IF(P68="","",(IF(RIGHT(P68,1)&gt;LEFT(P68,1),2,1)))))</f>
        <v>1</v>
      </c>
      <c r="L10" s="106"/>
      <c r="M10" s="23">
        <f>IF(RIGHT(P64,1)="L",0,(IF(P64="","",(IF(RIGHT(P64,1)&gt;LEFT(P64,1),2,1)))))</f>
        <v>2</v>
      </c>
      <c r="N10" s="23">
        <f>IF(LEFT(P52,1)="L",0,(IF(P52="","",(IF(LEFT(P52,1)&gt;RIGHT(P52,1),2,1)))))</f>
        <v>1</v>
      </c>
      <c r="O10" s="24">
        <f>IF(LEFT(P61,1)="L",0,(IF(P61="","",(IF(LEFT(P61,1)&gt;RIGHT(P61,1),2,1)))))</f>
        <v>2</v>
      </c>
      <c r="P10" s="23" t="str">
        <f>IF(LEFT(P44,1)="L",0,(IF(P44="","",(IF(LEFT(P44,1)&gt;RIGHT(P44,1),2,1)))))</f>
        <v/>
      </c>
      <c r="Q10" s="23">
        <f>IF(RIGHT(P40,1)="L",0,(IF(P40="","",(IF(RIGHT(P40,1)&gt;LEFT(P40,1),2,1)))))</f>
        <v>2</v>
      </c>
      <c r="R10" s="23" t="str">
        <f>IF(LEFT(P37,1)="L",0,(IF(P37="","",(IF(LEFT(P37,1)&gt;RIGHT(P37,1),2,1)))))</f>
        <v/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9</v>
      </c>
      <c r="U10" s="166">
        <f>5/5</f>
        <v>1</v>
      </c>
      <c r="V10" s="91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158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2:3</v>
      </c>
      <c r="L11" s="107"/>
      <c r="M11" s="26" t="str">
        <f>IF(RIGHT(P64,1)="W",$M$4&amp;":0(W)",IF(RIGHT(P64,1)="L","0:"&amp;$M$4&amp;"(L)",IF(P64="","",RIGHT(P64,1)&amp;":"&amp;LEFT(P64,1))))</f>
        <v>3:2</v>
      </c>
      <c r="N11" s="27" t="str">
        <f>IF(LEFT(P52,1)="W",$M$4&amp;":0(W)",IF(LEFT(P52,1)="L","0:"&amp;$M$4&amp;"(L)",IF(P52="","",P52)))</f>
        <v>2:3</v>
      </c>
      <c r="O11" s="28" t="str">
        <f>IF(LEFT(P61,1)="W",$M$4&amp;":0(W)",IF(LEFT(P61,1)="L","0:"&amp;$M$4&amp;"(L)",IF(P61="","",P61)))</f>
        <v>3:1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>3:0</v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>2:3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69" t="s">
        <v>159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160</v>
      </c>
      <c r="E13" s="22"/>
      <c r="F13" s="67"/>
      <c r="G13" s="150">
        <v>3</v>
      </c>
      <c r="H13" s="97"/>
      <c r="I13" s="97">
        <v>10</v>
      </c>
      <c r="J13" s="100" t="s">
        <v>161</v>
      </c>
      <c r="K13" s="33">
        <f>IF(RIGHT(P60,1)="L",0,(IF(P60="","",(IF(RIGHT(P60,1)&gt;LEFT(P60,1),2,1)))))</f>
        <v>2</v>
      </c>
      <c r="L13" s="23">
        <f>IF(LEFT(P64,1)="L",0,(IF(P64="","",(IF(LEFT(P64,1)&gt;RIGHT(P64,1),2,1)))))</f>
        <v>1</v>
      </c>
      <c r="M13" s="106"/>
      <c r="N13" s="23">
        <f>IF(LEFT(P69,1)="L",0,(IF(P69="","",(IF(LEFT(P69,1)&gt;RIGHT(P69,1),2,1)))))</f>
        <v>2</v>
      </c>
      <c r="O13" s="24">
        <f>IF(RIGHT(P57,1)="L",0,(IF(P57="","",(IF(RIGHT(P57,1)&gt;LEFT(P57,1),2,1)))))</f>
        <v>1</v>
      </c>
      <c r="P13" s="23" t="str">
        <f>IF(RIGHT(P41,1)="L",0,(IF(P41="","",(IF(RIGHT(P41,1)&gt;LEFT(P41,1),2,1)))))</f>
        <v/>
      </c>
      <c r="Q13" s="23">
        <f>IF(LEFT(P36,1)="L",0,(IF(P36="","",(IF(LEFT(P36,1)&gt;RIGHT(P36,1),2,1)))))</f>
        <v>2</v>
      </c>
      <c r="R13" s="23" t="str">
        <f>IF(LEFT(P54,1)="L",0,(IF(P54="","",(IF(LEFT(P54,1)&gt;RIGHT(P54,1),2,1)))))</f>
        <v/>
      </c>
      <c r="S13" s="25">
        <f>IF(RIGHT(P50,1)="L",0,(IF(P50="","",(IF(RIGHT(P50,1)&gt;LEFT(P50,1),2,1)))))</f>
        <v>1</v>
      </c>
      <c r="T13" s="109">
        <f>IF((AND(COUNTIF(J7:J33,"&gt;""")&gt;2,COUNTIF(P36:P71,"&gt;""")&gt;0)),SUM(K13,L13,M13,N13,O13,P13,Q13,R13,S13),"")</f>
        <v>9</v>
      </c>
      <c r="U13" s="166">
        <f>5/4</f>
        <v>1.25</v>
      </c>
      <c r="V13" s="91" t="s">
        <v>12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69" t="s">
        <v>162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3:0</v>
      </c>
      <c r="L14" s="27" t="str">
        <f>IF(LEFT(P64,1)="W",$M$4&amp;":0(W)",IF(LEFT(P64,1)="L","0:"&amp;$M$4&amp;"(L)",IF(P64="","",P64)))</f>
        <v>2:3</v>
      </c>
      <c r="M14" s="107"/>
      <c r="N14" s="27" t="str">
        <f>IF(LEFT(P69,1)="W",$M$4&amp;":0(W)",IF(LEFT(P69,1)="L","0:"&amp;$M$4&amp;"(L)",IF(P69="","",P69)))</f>
        <v>3:1</v>
      </c>
      <c r="O14" s="35" t="str">
        <f>IF(RIGHT(P57,1)="W",$M$4&amp;":0(W)",IF(RIGHT(P57,1)="L","0:"&amp;$M$4&amp;"(L)",IF(P57="","",RIGHT(P57,1)&amp;":"&amp;LEFT(P57,1))))</f>
        <v>1:3</v>
      </c>
      <c r="P14" s="26" t="str">
        <f>IF(RIGHT(P41,1)="W",$M$4&amp;":0(W)",IF(RIGHT(P41,1)="L","0:"&amp;$M$4&amp;"(L)",IF(P41="","",RIGHT(P41,1)&amp;":"&amp;LEFT(P41,1))))</f>
        <v/>
      </c>
      <c r="Q14" s="27" t="str">
        <f>IF(LEFT(P36,1)="W",$M$4&amp;":0(W)",IF(LEFT(P36,1)="L","0:"&amp;$M$4&amp;"(L)",IF(P36="","",P36)))</f>
        <v>3:0</v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>2:3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163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 t="s">
        <v>27</v>
      </c>
      <c r="I16" s="97"/>
      <c r="J16" s="100" t="s">
        <v>164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2</v>
      </c>
      <c r="M16" s="23">
        <f>IF(RIGHT(P69,1)="L",0,(IF(P69="","",(IF(RIGHT(P69,1)&gt;LEFT(P69,1),2,1)))))</f>
        <v>1</v>
      </c>
      <c r="N16" s="106"/>
      <c r="O16" s="24">
        <f>IF(RIGHT(P65,1)="L",0,(IF(P65="","",(IF(RIGHT(P65,1)&gt;LEFT(P65,1),2,1)))))</f>
        <v>1</v>
      </c>
      <c r="P16" s="23" t="str">
        <f>IF(LEFT(P38,1)="L",0,(IF(P38="","",(IF(LEFT(P38,1)&gt;RIGHT(P38,1),2,1)))))</f>
        <v/>
      </c>
      <c r="Q16" s="23">
        <f>IF(LEFT(P62,1)="L",0,(IF(P62="","",(IF(LEFT(P62,1)&gt;RIGHT(P62,1),2,1)))))</f>
        <v>2</v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9</v>
      </c>
      <c r="U16" s="166">
        <f>4/5</f>
        <v>0.8</v>
      </c>
      <c r="V16" s="91" t="s">
        <v>14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3:0</v>
      </c>
      <c r="L17" s="26" t="str">
        <f>IF(RIGHT(P52,1)="W",$M$4&amp;":0(W)",IF(RIGHT(P52,1)="L","0:"&amp;$M$4&amp;"(L)",IF(P52="","",RIGHT(P52,1)&amp;":"&amp;LEFT(P52,1))))</f>
        <v>3:2</v>
      </c>
      <c r="M17" s="26" t="str">
        <f>IF(RIGHT(P69,1)="W",$M$4&amp;":0(W)",IF(RIGHT(P69,1)="L","0:"&amp;$M$4&amp;"(L)",IF(P69="","",RIGHT(P69,1)&amp;":"&amp;LEFT(P69,1))))</f>
        <v>1:3</v>
      </c>
      <c r="N17" s="107"/>
      <c r="O17" s="35" t="str">
        <f>IF(RIGHT(P65,1)="W",$M$4&amp;":0(W)",IF(RIGHT(P65,1)="L","0:"&amp;$M$4&amp;"(L)",IF(P65="","",RIGHT(P65,1)&amp;":"&amp;LEFT(P65,1))))</f>
        <v>0:3</v>
      </c>
      <c r="P17" s="26" t="str">
        <f>IF(LEFT(P38,1)="W",$M$4&amp;":0(W)",IF(LEFT(P38,1)="L","0:"&amp;$M$4&amp;"(L)",IF(P38="","",P38)))</f>
        <v/>
      </c>
      <c r="Q17" s="27" t="str">
        <f>IF(LEFT(P62,1)="W",$M$4&amp;":0(W)",IF(LEFT(P62,1)="L","0:"&amp;$M$4&amp;"(L)",IF(P62="","",P62)))</f>
        <v>3:0</v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2:3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165</v>
      </c>
      <c r="K19" s="33">
        <f>IF(RIGHT(P53,1)="L",0,(IF(P53="","",(IF(RIGHT(P53,1)&gt;LEFT(P53,1),2,1)))))</f>
        <v>2</v>
      </c>
      <c r="L19" s="23">
        <f>IF(RIGHT(P61,1)="L",0,(IF(P61="","",(IF(RIGHT(P61,1)&gt;LEFT(P61,1),2,1)))))</f>
        <v>1</v>
      </c>
      <c r="M19" s="23">
        <f>IF(LEFT(P57,1)="L",0,(IF(P57="","",(IF(LEFT(P57,1)&gt;RIGHT(P57,1),2,1)))))</f>
        <v>2</v>
      </c>
      <c r="N19" s="23">
        <f>IF(LEFT(P65,1)="L",0,(IF(P65="","",(IF(LEFT(P65,1)&gt;RIGHT(P65,1),2,1)))))</f>
        <v>2</v>
      </c>
      <c r="O19" s="103"/>
      <c r="P19" s="23" t="str">
        <f>IF(LEFT(P70,1)="L",0,(IF(P70="","",(IF(LEFT(P70,1)&gt;RIGHT(P70,1),2,1)))))</f>
        <v/>
      </c>
      <c r="Q19" s="23">
        <f>IF(RIGHT(P49,1)="L",0,(IF(P49="","",(IF(RIGHT(P49,1)&gt;LEFT(P49,1),2,1)))))</f>
        <v>2</v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11</v>
      </c>
      <c r="U19" s="166"/>
      <c r="V19" s="91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3:0</v>
      </c>
      <c r="L20" s="26" t="str">
        <f>IF(RIGHT(P61,1)="W",$M$4&amp;":0(W)",IF(RIGHT(P61,1)="L","0:"&amp;$M$4&amp;"(L)",IF(P61="","",RIGHT(P61,1)&amp;":"&amp;LEFT(P61,1))))</f>
        <v>1:3</v>
      </c>
      <c r="M20" s="27" t="str">
        <f>IF(LEFT(P57,1)="W",$M$4&amp;":0(W)",IF(LEFT(P57,1)="L","0:"&amp;$M$4&amp;"(L)",IF(P57="","",P57)))</f>
        <v>3:1</v>
      </c>
      <c r="N20" s="27" t="str">
        <f>IF(LEFT(P65,1)="W",$M$4&amp;":0(W)",IF(LEFT(P65,1)="L","0:"&amp;$M$4&amp;"(L)",IF(P65="","",P65)))</f>
        <v>3:0</v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>3:0</v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159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>
        <v>3</v>
      </c>
      <c r="J25" s="100" t="s">
        <v>166</v>
      </c>
      <c r="K25" s="33">
        <f>IF(RIGHT(P45,1)="L",0,(IF(P45="","",(IF(RIGHT(P45,1)&gt;LEFT(P45,1),2,1)))))</f>
        <v>1</v>
      </c>
      <c r="L25" s="23">
        <f>IF(LEFT(P40,1)="L",0,(IF(P40="","",(IF(LEFT(P40,1)&gt;RIGHT(P40,1),2,1)))))</f>
        <v>1</v>
      </c>
      <c r="M25" s="23">
        <f>IF(RIGHT(P36,1)="L",0,(IF(P36="","",(IF(RIGHT(P36,1)&gt;LEFT(P36,1),2,1)))))</f>
        <v>1</v>
      </c>
      <c r="N25" s="23">
        <f>IF(RIGHT(P62,1)="L",0,(IF(P62="","",(IF(RIGHT(P62,1)&gt;LEFT(P62,1),2,1)))))</f>
        <v>1</v>
      </c>
      <c r="O25" s="24">
        <f>IF(LEFT(P49,1)="L",0,(IF(P49="","",(IF(LEFT(P49,1)&gt;RIGHT(P49,1),2,1)))))</f>
        <v>1</v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>
        <f>IF(LEFT(P55,1)="L",0,(IF(P55="","",(IF(LEFT(P55,1)&gt;RIGHT(P55,1),2,1)))))</f>
        <v>1</v>
      </c>
      <c r="T25" s="109">
        <f>IF((AND(COUNTIF(J7:J33,"&gt;""")&gt;2,COUNTIF(P36:P71,"&gt;""")&gt;0)),SUM(K25,L25,M25,N25,O25,P25,Q25,R25,S25),"")</f>
        <v>6</v>
      </c>
      <c r="U25" s="166"/>
      <c r="V25" s="91" t="s">
        <v>16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1:3</v>
      </c>
      <c r="L26" s="27" t="str">
        <f>IF(LEFT(P40,1)="W",$M$4&amp;":0(W)",IF(LEFT(P40,1)="L","0:"&amp;$M$4&amp;"(L)",IF(P40="","",P40)))</f>
        <v>0:3</v>
      </c>
      <c r="M26" s="26" t="str">
        <f>IF(RIGHT(P36,1)="W",$M$4&amp;":0(W)",IF(RIGHT(P36,1)="L","0:"&amp;$M$4&amp;"(L)",IF(P36="","",RIGHT(P36,1)&amp;":"&amp;LEFT(P36,1))))</f>
        <v>0:3</v>
      </c>
      <c r="N26" s="26" t="str">
        <f>IF(RIGHT(P62,1)="W",$M$4&amp;":0(W)",IF(RIGHT(P62,1)="L","0:"&amp;$M$4&amp;"(L)",IF(P62="","",RIGHT(P62,1)&amp;":"&amp;LEFT(P62,1))))</f>
        <v>0:3</v>
      </c>
      <c r="O26" s="28" t="str">
        <f>IF(LEFT(P49,1)="W",$M$4&amp;":0(W)",IF(LEFT(P49,1)="L","0:"&amp;$M$4&amp;"(L)",IF(P49="","",P49)))</f>
        <v>0:3</v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39" t="str">
        <f>IF(LEFT(P55,1)="W",$M$4&amp;":0(W)",IF(LEFT(P55,1)="L","0:"&amp;$M$4&amp;"(L)",IF(P55="","",P55)))</f>
        <v>2:3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>
        <v>7</v>
      </c>
      <c r="J28" s="100" t="s">
        <v>162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167</v>
      </c>
      <c r="K31" s="33">
        <f>IF(RIGHT(P39,1)="L",0,(IF(P39="","",(IF(RIGHT(P39,1)&gt;LEFT(P39,1),2,1)))))</f>
        <v>2</v>
      </c>
      <c r="L31" s="23">
        <f>IF(LEFT(P58,1)="L",0,(IF(P58="","",(IF(LEFT(P58,1)&gt;RIGHT(P58,1),2,1)))))</f>
        <v>2</v>
      </c>
      <c r="M31" s="23">
        <f>IF(LEFT(P50,1)="L",0,(IF(P50="","",(IF(LEFT(P50,1)&gt;RIGHT(P50,1),2,1)))))</f>
        <v>2</v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>
        <f>IF(RIGHT(P55,1)="L",0,(IF(P55="","",(IF(RIGHT(P55,1)&gt;LEFT(P55,1),2,1)))))</f>
        <v>2</v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11</v>
      </c>
      <c r="U31" s="166"/>
      <c r="V31" s="91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3:0</v>
      </c>
      <c r="L32" s="27" t="str">
        <f>IF(LEFT(P58,1)="W",$M$4&amp;":0(W)",IF(LEFT(P58,1)="L","0:"&amp;$M$4&amp;"(L)",IF(P58="","",P58)))</f>
        <v>3:2</v>
      </c>
      <c r="M32" s="27" t="str">
        <f>IF(LEFT(P50,1)="W",$M$4&amp;":0(W)",IF(LEFT(P50,1)="L","0:"&amp;$M$4&amp;"(L)",IF(P50="","",P50)))</f>
        <v>3:2</v>
      </c>
      <c r="N32" s="26" t="str">
        <f>IF(RIGHT(P47,1)="W",$M$4&amp;":0(W)",IF(RIGHT(P47,1)="L","0:"&amp;$M$4&amp;"(L)",IF(P47="","",RIGHT(P47,1)&amp;":"&amp;LEFT(P47,1))))</f>
        <v>3:2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>3:2</v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24</v>
      </c>
      <c r="J36" s="81" t="str">
        <f>IF(А6_2!Уч3="","",А6_2!Уч3)</f>
        <v>Ахметов Саят+</v>
      </c>
      <c r="K36" s="82" t="str">
        <f t="shared" ref="K36:K71" si="0">"-"</f>
        <v>-</v>
      </c>
      <c r="L36" s="162" t="str">
        <f>IF(А6_2!Уч7="","",А6_2!Уч7)</f>
        <v>Ернурулы Алмас+</v>
      </c>
      <c r="M36" s="124"/>
      <c r="N36" s="124"/>
      <c r="O36" s="125"/>
      <c r="P36" s="53" t="s">
        <v>35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IF(А6_2!Уч2="","",А6_2!Уч2)</f>
        <v>Доминов Амир+</v>
      </c>
      <c r="K37" s="85" t="str">
        <f t="shared" si="0"/>
        <v>-</v>
      </c>
      <c r="L37" s="163" t="str">
        <f>IF(А6_2!Уч8="","",А6_2!Уч8)</f>
        <v>Утеулов Алиби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IF(А6_2!Уч4="","",А6_2!Уч4)</f>
        <v>Абжанова Алия+</v>
      </c>
      <c r="K38" s="87" t="str">
        <f t="shared" si="0"/>
        <v>-</v>
      </c>
      <c r="L38" s="164" t="str">
        <f>IF(А6_2!Уч6="","",А6_2!Уч6)</f>
        <v>Садвакасов Нурбек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25</v>
      </c>
      <c r="J39" s="89" t="str">
        <f>IF(А6_2!Уч1="","",А6_2!Уч1)</f>
        <v>Усин Фархат+</v>
      </c>
      <c r="K39" s="90" t="str">
        <f t="shared" si="0"/>
        <v>-</v>
      </c>
      <c r="L39" s="165" t="str">
        <f>IF(А6_2!Уч9="","",А6_2!Уч9)</f>
        <v>Утешев Ахметгали+</v>
      </c>
      <c r="M39" s="121"/>
      <c r="N39" s="121"/>
      <c r="O39" s="122"/>
      <c r="P39" s="66" t="s">
        <v>39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24</v>
      </c>
      <c r="J40" s="81" t="str">
        <f>IF(А6_2!Уч7="","",А6_2!Уч7)</f>
        <v>Ернурулы Алмас+</v>
      </c>
      <c r="K40" s="82" t="str">
        <f t="shared" si="0"/>
        <v>-</v>
      </c>
      <c r="L40" s="162" t="str">
        <f>IF(А6_2!Уч2="","",А6_2!Уч2)</f>
        <v>Доминов Амир+</v>
      </c>
      <c r="M40" s="124"/>
      <c r="N40" s="124"/>
      <c r="O40" s="125"/>
      <c r="P40" s="53" t="s">
        <v>39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IF(А6_2!Уч6="","",А6_2!Уч6)</f>
        <v>Садвакасов Нурбек</v>
      </c>
      <c r="K41" s="85" t="str">
        <f t="shared" si="0"/>
        <v>-</v>
      </c>
      <c r="L41" s="163" t="str">
        <f>IF(А6_2!Уч3="","",А6_2!Уч3)</f>
        <v>Ахметов Саят+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IF(А6_2!Уч8="","",А6_2!Уч8)</f>
        <v>Утеулов Алиби</v>
      </c>
      <c r="K42" s="87" t="str">
        <f t="shared" si="0"/>
        <v>-</v>
      </c>
      <c r="L42" s="164" t="str">
        <f>IF(А6_2!Уч1="","",А6_2!Уч1)</f>
        <v>Усин Фархат+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24</v>
      </c>
      <c r="J43" s="89" t="str">
        <f>IF(А6_2!Уч9="","",А6_2!Уч9)</f>
        <v>Утешев Ахметгали+</v>
      </c>
      <c r="K43" s="90" t="str">
        <f t="shared" si="0"/>
        <v>-</v>
      </c>
      <c r="L43" s="165" t="str">
        <f>IF(А6_2!Уч5="","",А6_2!Уч5)</f>
        <v>Томашев Манат+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IF(А6_2!Уч2="","",А6_2!Уч2)</f>
        <v>Доминов Амир+</v>
      </c>
      <c r="K44" s="82" t="str">
        <f t="shared" si="0"/>
        <v>-</v>
      </c>
      <c r="L44" s="162" t="str">
        <f>IF(А6_2!Уч6="","",А6_2!Уч6)</f>
        <v>Садвакасов Нурбек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25</v>
      </c>
      <c r="J45" s="84" t="str">
        <f>IF(А6_2!Уч1="","",А6_2!Уч1)</f>
        <v>Усин Фархат+</v>
      </c>
      <c r="K45" s="85" t="str">
        <f t="shared" si="0"/>
        <v>-</v>
      </c>
      <c r="L45" s="163" t="str">
        <f>IF(А6_2!Уч7="","",А6_2!Уч7)</f>
        <v>Ернурулы Алмас+</v>
      </c>
      <c r="M45" s="127"/>
      <c r="N45" s="127"/>
      <c r="O45" s="128"/>
      <c r="P45" s="58" t="s">
        <v>37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IF(А6_2!Уч5="","",А6_2!Уч5)</f>
        <v>Томашев Манат+</v>
      </c>
      <c r="K46" s="87" t="str">
        <f t="shared" si="0"/>
        <v>-</v>
      </c>
      <c r="L46" s="164" t="str">
        <f>IF(А6_2!Уч8="","",А6_2!Уч8)</f>
        <v>Утеулов Алиби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IF(А6_2!Уч4="","",А6_2!Уч4)</f>
        <v>Абжанова Алия+</v>
      </c>
      <c r="K47" s="90" t="str">
        <f t="shared" si="0"/>
        <v>-</v>
      </c>
      <c r="L47" s="165" t="str">
        <f>IF(А6_2!Уч9="","",А6_2!Уч9)</f>
        <v>Утешев Ахметгали+</v>
      </c>
      <c r="M47" s="121"/>
      <c r="N47" s="121"/>
      <c r="O47" s="122"/>
      <c r="P47" s="66" t="s">
        <v>42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IF(А6_2!Уч6="","",А6_2!Уч6)</f>
        <v>Садвакасов Нурбек</v>
      </c>
      <c r="K48" s="82" t="str">
        <f t="shared" si="0"/>
        <v>-</v>
      </c>
      <c r="L48" s="162" t="str">
        <f>IF(А6_2!Уч1="","",А6_2!Уч1)</f>
        <v>Усин Фархат+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30</v>
      </c>
      <c r="J49" s="84" t="str">
        <f>IF(А6_2!Уч7="","",А6_2!Уч7)</f>
        <v>Ернурулы Алмас+</v>
      </c>
      <c r="K49" s="85" t="str">
        <f t="shared" si="0"/>
        <v>-</v>
      </c>
      <c r="L49" s="163" t="str">
        <f>IF(А6_2!Уч5="","",А6_2!Уч5)</f>
        <v>Томашев Манат+</v>
      </c>
      <c r="M49" s="127"/>
      <c r="N49" s="127"/>
      <c r="O49" s="128"/>
      <c r="P49" s="58" t="s">
        <v>39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22</v>
      </c>
      <c r="J50" s="86" t="str">
        <f>IF(А6_2!Уч9="","",А6_2!Уч9)</f>
        <v>Утешев Ахметгали+</v>
      </c>
      <c r="K50" s="87" t="str">
        <f t="shared" si="0"/>
        <v>-</v>
      </c>
      <c r="L50" s="164" t="str">
        <f>IF(А6_2!Уч3="","",А6_2!Уч3)</f>
        <v>Ахметов Саят+</v>
      </c>
      <c r="M50" s="115"/>
      <c r="N50" s="115"/>
      <c r="O50" s="116"/>
      <c r="P50" s="62" t="s">
        <v>38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IF(А6_2!Уч8="","",А6_2!Уч8)</f>
        <v>Утеулов Алиби</v>
      </c>
      <c r="K51" s="90" t="str">
        <f t="shared" si="0"/>
        <v>-</v>
      </c>
      <c r="L51" s="165" t="str">
        <f>IF(А6_2!Уч4="","",А6_2!Уч4)</f>
        <v>Абжанова Алия+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24</v>
      </c>
      <c r="J52" s="81" t="str">
        <f>IF(А6_2!Уч2="","",А6_2!Уч2)</f>
        <v>Доминов Амир+</v>
      </c>
      <c r="K52" s="82" t="str">
        <f t="shared" si="0"/>
        <v>-</v>
      </c>
      <c r="L52" s="162" t="str">
        <f>IF(А6_2!Уч4="","",А6_2!Уч4)</f>
        <v>Абжанова Алия+</v>
      </c>
      <c r="M52" s="124"/>
      <c r="N52" s="124"/>
      <c r="O52" s="125"/>
      <c r="P52" s="53" t="s">
        <v>42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21</v>
      </c>
      <c r="J53" s="84" t="str">
        <f>IF(А6_2!Уч1="","",А6_2!Уч1)</f>
        <v>Усин Фархат+</v>
      </c>
      <c r="K53" s="85" t="str">
        <f t="shared" si="0"/>
        <v>-</v>
      </c>
      <c r="L53" s="163" t="str">
        <f>IF(А6_2!Уч5="","",А6_2!Уч5)</f>
        <v>Томашев Манат+</v>
      </c>
      <c r="M53" s="127"/>
      <c r="N53" s="127"/>
      <c r="O53" s="128"/>
      <c r="P53" s="58" t="s">
        <v>39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IF(А6_2!Уч3="","",А6_2!Уч3)</f>
        <v>Ахметов Саят+</v>
      </c>
      <c r="K54" s="87" t="str">
        <f t="shared" si="0"/>
        <v>-</v>
      </c>
      <c r="L54" s="164" t="str">
        <f>IF(А6_2!Уч8="","",А6_2!Уч8)</f>
        <v>Утеулов Алиби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25</v>
      </c>
      <c r="J55" s="89" t="str">
        <f>IF(А6_2!Уч7="","",А6_2!Уч7)</f>
        <v>Ернурулы Алмас+</v>
      </c>
      <c r="K55" s="90" t="str">
        <f t="shared" si="0"/>
        <v>-</v>
      </c>
      <c r="L55" s="165" t="str">
        <f>IF(А6_2!Уч9="","",А6_2!Уч9)</f>
        <v>Утешев Ахметгали+</v>
      </c>
      <c r="M55" s="121"/>
      <c r="N55" s="121"/>
      <c r="O55" s="122"/>
      <c r="P55" s="66" t="s">
        <v>42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24</v>
      </c>
      <c r="J56" s="81" t="str">
        <f>IF(А6_2!Уч4="","",А6_2!Уч4)</f>
        <v>Абжанова Алия+</v>
      </c>
      <c r="K56" s="82" t="str">
        <f t="shared" si="0"/>
        <v>-</v>
      </c>
      <c r="L56" s="162" t="str">
        <f>IF(А6_2!Уч1="","",А6_2!Уч1)</f>
        <v>Усин Фархат+</v>
      </c>
      <c r="M56" s="124"/>
      <c r="N56" s="124"/>
      <c r="O56" s="125"/>
      <c r="P56" s="53" t="s">
        <v>35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21</v>
      </c>
      <c r="J57" s="84" t="str">
        <f>IF(А6_2!Уч5="","",А6_2!Уч5)</f>
        <v>Томашев Манат+</v>
      </c>
      <c r="K57" s="85" t="str">
        <f t="shared" si="0"/>
        <v>-</v>
      </c>
      <c r="L57" s="163" t="str">
        <f>IF(А6_2!Уч3="","",А6_2!Уч3)</f>
        <v>Ахметов Саят+</v>
      </c>
      <c r="M57" s="127"/>
      <c r="N57" s="127"/>
      <c r="O57" s="128"/>
      <c r="P57" s="58" t="s">
        <v>37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25</v>
      </c>
      <c r="J58" s="86" t="str">
        <f>IF(А6_2!Уч9="","",А6_2!Уч9)</f>
        <v>Утешев Ахметгали+</v>
      </c>
      <c r="K58" s="87" t="str">
        <f t="shared" si="0"/>
        <v>-</v>
      </c>
      <c r="L58" s="164" t="str">
        <f>IF(А6_2!Уч2="","",А6_2!Уч2)</f>
        <v>Доминов Амир+</v>
      </c>
      <c r="M58" s="115"/>
      <c r="N58" s="115"/>
      <c r="O58" s="116"/>
      <c r="P58" s="62" t="s">
        <v>38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IF(А6_2!Уч8="","",А6_2!Уч8)</f>
        <v>Утеулов Алиби</v>
      </c>
      <c r="K59" s="90" t="str">
        <f t="shared" si="0"/>
        <v>-</v>
      </c>
      <c r="L59" s="165" t="str">
        <f>IF(А6_2!Уч6="","",А6_2!Уч6)</f>
        <v>Садвакасов Нурбек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21</v>
      </c>
      <c r="J60" s="81" t="str">
        <f>IF(А6_2!Уч1="","",А6_2!Уч1)</f>
        <v>Усин Фархат+</v>
      </c>
      <c r="K60" s="82" t="str">
        <f t="shared" si="0"/>
        <v>-</v>
      </c>
      <c r="L60" s="162" t="str">
        <f>IF(А6_2!Уч3="","",А6_2!Уч3)</f>
        <v>Ахметов Саят+</v>
      </c>
      <c r="M60" s="124"/>
      <c r="N60" s="124"/>
      <c r="O60" s="125"/>
      <c r="P60" s="53" t="s">
        <v>39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25</v>
      </c>
      <c r="J61" s="84" t="str">
        <f>IF(А6_2!Уч2="","",А6_2!Уч2)</f>
        <v>Доминов Амир+</v>
      </c>
      <c r="K61" s="85" t="str">
        <f t="shared" si="0"/>
        <v>-</v>
      </c>
      <c r="L61" s="163" t="str">
        <f>IF(А6_2!Уч5="","",А6_2!Уч5)</f>
        <v>Томашев Манат+</v>
      </c>
      <c r="M61" s="127"/>
      <c r="N61" s="127"/>
      <c r="O61" s="128"/>
      <c r="P61" s="58" t="s">
        <v>37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29</v>
      </c>
      <c r="J62" s="86" t="str">
        <f>IF(А6_2!Уч4="","",А6_2!Уч4)</f>
        <v>Абжанова Алия+</v>
      </c>
      <c r="K62" s="87" t="str">
        <f t="shared" si="0"/>
        <v>-</v>
      </c>
      <c r="L62" s="164" t="str">
        <f>IF(А6_2!Уч7="","",А6_2!Уч7)</f>
        <v>Ернурулы Алмас+</v>
      </c>
      <c r="M62" s="115"/>
      <c r="N62" s="115"/>
      <c r="O62" s="116"/>
      <c r="P62" s="62" t="s">
        <v>35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IF(А6_2!Уч6="","",А6_2!Уч6)</f>
        <v>Садвакасов Нурбек</v>
      </c>
      <c r="K63" s="90" t="str">
        <f t="shared" si="0"/>
        <v>-</v>
      </c>
      <c r="L63" s="165" t="str">
        <f>IF(А6_2!Уч9="","",А6_2!Уч9)</f>
        <v>Утешев Ахметгали+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24</v>
      </c>
      <c r="J64" s="81" t="str">
        <f>IF(А6_2!Уч3="","",А6_2!Уч3)</f>
        <v>Ахметов Саят+</v>
      </c>
      <c r="K64" s="82" t="str">
        <f t="shared" si="0"/>
        <v>-</v>
      </c>
      <c r="L64" s="162" t="str">
        <f>IF(А6_2!Уч2="","",А6_2!Уч2)</f>
        <v>Доминов Амир+</v>
      </c>
      <c r="M64" s="124"/>
      <c r="N64" s="124"/>
      <c r="O64" s="125"/>
      <c r="P64" s="53" t="s">
        <v>42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30</v>
      </c>
      <c r="J65" s="84" t="str">
        <f>IF(А6_2!Уч5="","",А6_2!Уч5)</f>
        <v>Томашев Манат+</v>
      </c>
      <c r="K65" s="85" t="str">
        <f t="shared" si="0"/>
        <v>-</v>
      </c>
      <c r="L65" s="163" t="str">
        <f>IF(А6_2!Уч4="","",А6_2!Уч4)</f>
        <v>Абжанова Алия+</v>
      </c>
      <c r="M65" s="127"/>
      <c r="N65" s="127"/>
      <c r="O65" s="128"/>
      <c r="P65" s="58" t="s">
        <v>35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IF(А6_2!Уч7="","",А6_2!Уч7)</f>
        <v>Ернурулы Алмас+</v>
      </c>
      <c r="K66" s="87" t="str">
        <f t="shared" si="0"/>
        <v>-</v>
      </c>
      <c r="L66" s="164" t="str">
        <f>IF(А6_2!Уч6="","",А6_2!Уч6)</f>
        <v>Садвакасов Нурбек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IF(А6_2!Уч9="","",А6_2!Уч9)</f>
        <v>Утешев Ахметгали+</v>
      </c>
      <c r="K67" s="90" t="str">
        <f t="shared" si="0"/>
        <v>-</v>
      </c>
      <c r="L67" s="165" t="str">
        <f>IF(А6_2!Уч8="","",А6_2!Уч8)</f>
        <v>Утеулов Алиби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24</v>
      </c>
      <c r="J68" s="81" t="str">
        <f>IF(А6_2!Уч1="","",А6_2!Уч1)</f>
        <v>Усин Фархат+</v>
      </c>
      <c r="K68" s="82" t="str">
        <f t="shared" si="0"/>
        <v>-</v>
      </c>
      <c r="L68" s="162" t="str">
        <f>IF(А6_2!Уч2="","",А6_2!Уч2)</f>
        <v>Доминов Амир+</v>
      </c>
      <c r="M68" s="124"/>
      <c r="N68" s="124"/>
      <c r="O68" s="125"/>
      <c r="P68" s="53" t="s">
        <v>38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29</v>
      </c>
      <c r="J69" s="84" t="str">
        <f>IF(А6_2!Уч3="","",А6_2!Уч3)</f>
        <v>Ахметов Саят+</v>
      </c>
      <c r="K69" s="85" t="str">
        <f t="shared" si="0"/>
        <v>-</v>
      </c>
      <c r="L69" s="163" t="str">
        <f>IF(А6_2!Уч4="","",А6_2!Уч4)</f>
        <v>Абжанова Алия+</v>
      </c>
      <c r="M69" s="127"/>
      <c r="N69" s="127"/>
      <c r="O69" s="128"/>
      <c r="P69" s="58" t="s">
        <v>37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IF(А6_2!Уч5="","",А6_2!Уч5)</f>
        <v>Томашев Манат+</v>
      </c>
      <c r="K70" s="87" t="str">
        <f t="shared" si="0"/>
        <v>-</v>
      </c>
      <c r="L70" s="164" t="str">
        <f>IF(А6_2!Уч6="","",А6_2!Уч6)</f>
        <v>Садвакасов Нурбек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IF(А6_2!Уч7="","",А6_2!Уч7)</f>
        <v>Ернурулы Алмас+</v>
      </c>
      <c r="K71" s="90" t="str">
        <f t="shared" si="0"/>
        <v>-</v>
      </c>
      <c r="L71" s="165" t="str">
        <f>IF(А6_2!Уч8="","",А6_2!Уч8)</f>
        <v>Утеулов Алиби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4258" priority="13">
      <formula>$S$36="сыграна"</formula>
    </cfRule>
  </conditionalFormatting>
  <conditionalFormatting sqref="I37:Q37">
    <cfRule type="expression" dxfId="4257" priority="15">
      <formula>$S$37="сыграна"</formula>
    </cfRule>
  </conditionalFormatting>
  <conditionalFormatting sqref="I38:Q38">
    <cfRule type="expression" dxfId="4256" priority="4">
      <formula>$S$38="сыграна"</formula>
    </cfRule>
  </conditionalFormatting>
  <conditionalFormatting sqref="I39:Q39">
    <cfRule type="expression" dxfId="4255" priority="5">
      <formula>$S$39="сыграна"</formula>
    </cfRule>
  </conditionalFormatting>
  <conditionalFormatting sqref="I40:Q40">
    <cfRule type="expression" dxfId="4254" priority="6">
      <formula>$S$40="сыграна"</formula>
    </cfRule>
  </conditionalFormatting>
  <conditionalFormatting sqref="I41:Q41">
    <cfRule type="expression" dxfId="4253" priority="7">
      <formula>$S$41="сыграна"</formula>
    </cfRule>
  </conditionalFormatting>
  <conditionalFormatting sqref="I42:Q42">
    <cfRule type="expression" dxfId="4252" priority="8">
      <formula>$S$42="сыграна"</formula>
    </cfRule>
  </conditionalFormatting>
  <conditionalFormatting sqref="I43:Q43">
    <cfRule type="expression" dxfId="4251" priority="9">
      <formula>$S$43="сыграна"</formula>
    </cfRule>
  </conditionalFormatting>
  <conditionalFormatting sqref="I44:Q44">
    <cfRule type="expression" dxfId="4250" priority="10">
      <formula>$S$44="сыграна"</formula>
    </cfRule>
  </conditionalFormatting>
  <conditionalFormatting sqref="I45:Q45">
    <cfRule type="expression" dxfId="4249" priority="11">
      <formula>$S$45="сыграна"</formula>
    </cfRule>
  </conditionalFormatting>
  <conditionalFormatting sqref="I48:Q48">
    <cfRule type="expression" dxfId="4248" priority="17">
      <formula>$S$48="сыграна"</formula>
    </cfRule>
  </conditionalFormatting>
  <conditionalFormatting sqref="I49:Q49">
    <cfRule type="expression" dxfId="4247" priority="18">
      <formula>$S$49="сыграна"</formula>
    </cfRule>
  </conditionalFormatting>
  <conditionalFormatting sqref="I50:Q50">
    <cfRule type="expression" dxfId="4246" priority="19">
      <formula>$S$50="сыграна"</formula>
    </cfRule>
  </conditionalFormatting>
  <conditionalFormatting sqref="I51:Q51">
    <cfRule type="expression" dxfId="4245" priority="20">
      <formula>$S$51="сыграна"</formula>
    </cfRule>
  </conditionalFormatting>
  <conditionalFormatting sqref="I52:Q52">
    <cfRule type="expression" dxfId="4244" priority="21">
      <formula>$S$52="сыграна"</formula>
    </cfRule>
  </conditionalFormatting>
  <conditionalFormatting sqref="I53:Q53">
    <cfRule type="expression" dxfId="4243" priority="22">
      <formula>$S$53="сыграна"</formula>
    </cfRule>
  </conditionalFormatting>
  <conditionalFormatting sqref="I54:Q54">
    <cfRule type="expression" dxfId="4242" priority="23">
      <formula>$S$54="сыграна"</formula>
    </cfRule>
  </conditionalFormatting>
  <conditionalFormatting sqref="I55:Q55">
    <cfRule type="expression" dxfId="4241" priority="24">
      <formula>$S$55="сыграна"</formula>
    </cfRule>
  </conditionalFormatting>
  <conditionalFormatting sqref="I56:Q56">
    <cfRule type="expression" dxfId="4240" priority="25">
      <formula>$S$56="сыграна"</formula>
    </cfRule>
  </conditionalFormatting>
  <conditionalFormatting sqref="I62:Q62">
    <cfRule type="expression" dxfId="4239" priority="2">
      <formula>$S$62="сыграна"</formula>
    </cfRule>
  </conditionalFormatting>
  <conditionalFormatting sqref="I63:Q63">
    <cfRule type="expression" dxfId="4238" priority="31">
      <formula>$S$63="сыграна"</formula>
    </cfRule>
  </conditionalFormatting>
  <conditionalFormatting sqref="I64:Q64">
    <cfRule type="expression" dxfId="4237" priority="32">
      <formula>$S$64="сыграна"</formula>
    </cfRule>
  </conditionalFormatting>
  <conditionalFormatting sqref="I65:Q65">
    <cfRule type="expression" dxfId="4236" priority="33">
      <formula>$S$65="сыграна"</formula>
    </cfRule>
  </conditionalFormatting>
  <conditionalFormatting sqref="I66:Q66">
    <cfRule type="expression" dxfId="4235" priority="34">
      <formula>$S$66="сыграна"</formula>
    </cfRule>
  </conditionalFormatting>
  <conditionalFormatting sqref="I67:Q67">
    <cfRule type="expression" dxfId="4234" priority="35">
      <formula>$S$67="сыграна"</formula>
    </cfRule>
  </conditionalFormatting>
  <conditionalFormatting sqref="I68:Q68">
    <cfRule type="expression" dxfId="4233" priority="36">
      <formula>$S$68="сыграна"</formula>
    </cfRule>
  </conditionalFormatting>
  <conditionalFormatting sqref="I69:Q69">
    <cfRule type="expression" dxfId="4232" priority="37">
      <formula>$S$69="сыграна"</formula>
    </cfRule>
  </conditionalFormatting>
  <conditionalFormatting sqref="I70:Q70">
    <cfRule type="expression" dxfId="4231" priority="38">
      <formula>$S$70="сыграна"</formula>
    </cfRule>
  </conditionalFormatting>
  <conditionalFormatting sqref="I71:Q71">
    <cfRule type="expression" dxfId="4230" priority="39">
      <formula>$S$71="сыграна"</formula>
    </cfRule>
  </conditionalFormatting>
  <conditionalFormatting sqref="I36:R36 Q13:Q15 M25:M27">
    <cfRule type="expression" dxfId="4229" priority="14">
      <formula>$S$36="встреча играется"</formula>
    </cfRule>
  </conditionalFormatting>
  <conditionalFormatting sqref="I37:R37 R10:R12 L28:L30">
    <cfRule type="expression" dxfId="4228" priority="40">
      <formula>$S$37="встреча играется"</formula>
    </cfRule>
  </conditionalFormatting>
  <conditionalFormatting sqref="I38:R38 P16:P18 N22:N24">
    <cfRule type="expression" dxfId="4227" priority="41">
      <formula>$S$38="встреча играется"</formula>
    </cfRule>
  </conditionalFormatting>
  <conditionalFormatting sqref="I39:R39 S7:S9 K31:K33">
    <cfRule type="expression" dxfId="4226" priority="42">
      <formula>$S$39="встреча играется"</formula>
    </cfRule>
  </conditionalFormatting>
  <conditionalFormatting sqref="I40:R40 Q10:Q12 L25:L27">
    <cfRule type="expression" dxfId="4225" priority="43">
      <formula>$S$40="встреча играется"</formula>
    </cfRule>
  </conditionalFormatting>
  <conditionalFormatting sqref="I41:R41 P13:P15 M22:M24">
    <cfRule type="expression" dxfId="4224" priority="44">
      <formula>$S$41="встреча играется"</formula>
    </cfRule>
  </conditionalFormatting>
  <conditionalFormatting sqref="I42:R42 R7:R9 K28:K30">
    <cfRule type="expression" dxfId="4223" priority="45">
      <formula>$S$42="встреча играется"</formula>
    </cfRule>
  </conditionalFormatting>
  <conditionalFormatting sqref="I43:R43 S19:S21 O31:O33">
    <cfRule type="expression" dxfId="4222" priority="46">
      <formula>$S$43="встреча играется"</formula>
    </cfRule>
  </conditionalFormatting>
  <conditionalFormatting sqref="I44:R44 P10:P12 L22:L24">
    <cfRule type="expression" dxfId="4221" priority="47">
      <formula>$S$44="встреча играется"</formula>
    </cfRule>
  </conditionalFormatting>
  <conditionalFormatting sqref="I45:R45 Q7:Q9 K25:K27">
    <cfRule type="expression" dxfId="4220" priority="48">
      <formula>$S$45="встреча играется"</formula>
    </cfRule>
  </conditionalFormatting>
  <conditionalFormatting sqref="I46:R46 R19:R21 O28:O30">
    <cfRule type="expression" dxfId="4219" priority="49">
      <formula>$S$46="встреча играется"</formula>
    </cfRule>
  </conditionalFormatting>
  <conditionalFormatting sqref="I46:R46">
    <cfRule type="expression" dxfId="4218" priority="16">
      <formula>$S$46="сыграна"</formula>
    </cfRule>
  </conditionalFormatting>
  <conditionalFormatting sqref="I47:R47 S16:S18 N31:N33">
    <cfRule type="expression" dxfId="4217" priority="50">
      <formula>$S$47="встреча играется"</formula>
    </cfRule>
  </conditionalFormatting>
  <conditionalFormatting sqref="I47:R47">
    <cfRule type="expression" dxfId="4216" priority="12">
      <formula>$S$47="сыграна"</formula>
    </cfRule>
  </conditionalFormatting>
  <conditionalFormatting sqref="I48:R48 P7:P9 K22:K24">
    <cfRule type="expression" dxfId="4215" priority="51">
      <formula>$S$48="встреча играется"</formula>
    </cfRule>
  </conditionalFormatting>
  <conditionalFormatting sqref="I49:R49 Q19:Q21 O25:O27">
    <cfRule type="expression" dxfId="4214" priority="52">
      <formula>$S$49="встреча играется"</formula>
    </cfRule>
  </conditionalFormatting>
  <conditionalFormatting sqref="I50:R50 S13:S15 M31:M33">
    <cfRule type="expression" dxfId="4213" priority="53">
      <formula>$S$50="встреча играется"</formula>
    </cfRule>
  </conditionalFormatting>
  <conditionalFormatting sqref="I51:R51 R16:R18 N28:N30">
    <cfRule type="expression" dxfId="4212" priority="54">
      <formula>$S$51="встреча играется"</formula>
    </cfRule>
  </conditionalFormatting>
  <conditionalFormatting sqref="I52:R52 N10:N12 L16:L18">
    <cfRule type="expression" dxfId="4211" priority="55">
      <formula>$S$52="встреча играется"</formula>
    </cfRule>
  </conditionalFormatting>
  <conditionalFormatting sqref="I53:R53 O7:O9 K19:K21">
    <cfRule type="expression" dxfId="4210" priority="56">
      <formula>$S$53="встреча играется"</formula>
    </cfRule>
  </conditionalFormatting>
  <conditionalFormatting sqref="I54:R54 R13:R15 M28:M30">
    <cfRule type="expression" dxfId="4209" priority="57">
      <formula>$S$54="встреча играется"</formula>
    </cfRule>
  </conditionalFormatting>
  <conditionalFormatting sqref="I55:R55 S25:S27 Q31:Q33">
    <cfRule type="expression" dxfId="4208" priority="58">
      <formula>$S$55="встреча играется"</formula>
    </cfRule>
  </conditionalFormatting>
  <conditionalFormatting sqref="I56:R56 N7:N9 K16:K18">
    <cfRule type="expression" dxfId="4207" priority="59">
      <formula>$S$56="встреча играется"</formula>
    </cfRule>
  </conditionalFormatting>
  <conditionalFormatting sqref="I57:R57 O13:O15 M19:M21">
    <cfRule type="expression" dxfId="4206" priority="60">
      <formula>$S$57="встреча играется"</formula>
    </cfRule>
  </conditionalFormatting>
  <conditionalFormatting sqref="I57:R57">
    <cfRule type="expression" dxfId="4205" priority="26">
      <formula>$S$57="сыграна"</formula>
    </cfRule>
  </conditionalFormatting>
  <conditionalFormatting sqref="I58:R58 S10:S12 L31:L33">
    <cfRule type="expression" dxfId="4204" priority="61">
      <formula>$S$58="встреча играется"</formula>
    </cfRule>
  </conditionalFormatting>
  <conditionalFormatting sqref="I58:R58">
    <cfRule type="expression" dxfId="4203" priority="27">
      <formula>$S$58="сыграна"</formula>
    </cfRule>
  </conditionalFormatting>
  <conditionalFormatting sqref="I59:R59 R22:R24 P28:P30">
    <cfRule type="expression" dxfId="4202" priority="62">
      <formula>$S$59="встреча играется"</formula>
    </cfRule>
  </conditionalFormatting>
  <conditionalFormatting sqref="I59:R59">
    <cfRule type="expression" dxfId="4201" priority="28">
      <formula>$S$59="сыграна"</formula>
    </cfRule>
  </conditionalFormatting>
  <conditionalFormatting sqref="I60:R60 M7:M9 K13:K15">
    <cfRule type="expression" dxfId="4200" priority="63">
      <formula>$S$60="встреча играется"</formula>
    </cfRule>
  </conditionalFormatting>
  <conditionalFormatting sqref="I60:R60">
    <cfRule type="expression" dxfId="4199" priority="29">
      <formula>$S$60="сыграна"</formula>
    </cfRule>
  </conditionalFormatting>
  <conditionalFormatting sqref="I61:R61 O10:O12 L19:L21">
    <cfRule type="expression" dxfId="4198" priority="64">
      <formula>$S$61="встреча играется"</formula>
    </cfRule>
  </conditionalFormatting>
  <conditionalFormatting sqref="I61:R61">
    <cfRule type="expression" dxfId="4197" priority="30">
      <formula>$S$61="сыграна"</formula>
    </cfRule>
  </conditionalFormatting>
  <conditionalFormatting sqref="I62:R62 Q16:Q18 N25:N27">
    <cfRule type="expression" dxfId="4196" priority="3">
      <formula>$S$62="встреча играется"</formula>
    </cfRule>
  </conditionalFormatting>
  <conditionalFormatting sqref="I63:R63 S22:S24 P31:P33">
    <cfRule type="expression" dxfId="4195" priority="65">
      <formula>$S$63="встреча играется"</formula>
    </cfRule>
  </conditionalFormatting>
  <conditionalFormatting sqref="I64:R64 M10:M12 L13:L15">
    <cfRule type="expression" dxfId="4194" priority="66">
      <formula>$S$64="встреча играется"</formula>
    </cfRule>
  </conditionalFormatting>
  <conditionalFormatting sqref="I65:R65 O16:O18 N19:N21">
    <cfRule type="expression" dxfId="4193" priority="67">
      <formula>$S$65="встреча играется"</formula>
    </cfRule>
  </conditionalFormatting>
  <conditionalFormatting sqref="I66:R66 Q22:Q24 P25:P27">
    <cfRule type="expression" dxfId="4192" priority="68">
      <formula>$S$66="встреча играется"</formula>
    </cfRule>
  </conditionalFormatting>
  <conditionalFormatting sqref="I67:R67 S28:S30 R31:R33">
    <cfRule type="expression" dxfId="4191" priority="69">
      <formula>$S$67="встреча играется"</formula>
    </cfRule>
  </conditionalFormatting>
  <conditionalFormatting sqref="I68:R68 L7:L9 K10:K12">
    <cfRule type="expression" dxfId="4190" priority="70">
      <formula>$S$68="встреча играется"</formula>
    </cfRule>
  </conditionalFormatting>
  <conditionalFormatting sqref="I69:R69 N13:N15 M16:M18">
    <cfRule type="expression" dxfId="4189" priority="71">
      <formula>$S$69="встреча играется"</formula>
    </cfRule>
  </conditionalFormatting>
  <conditionalFormatting sqref="I70:R70 P19:P21 O22:O24">
    <cfRule type="expression" dxfId="4188" priority="72">
      <formula>$S$70="встреча играется"</formula>
    </cfRule>
  </conditionalFormatting>
  <conditionalFormatting sqref="I71:R71 R25:R27 Q28:Q30">
    <cfRule type="expression" dxfId="4187" priority="73">
      <formula>$S$71="встреча играется"</formula>
    </cfRule>
  </conditionalFormatting>
  <conditionalFormatting sqref="J7:J33">
    <cfRule type="endsWith" dxfId="4186" priority="1" operator="endsWith" text="+">
      <formula>RIGHT((J7),LEN("+"))=("+")</formula>
    </cfRule>
  </conditionalFormatting>
  <dataValidations count="1">
    <dataValidation type="list" allowBlank="1" sqref="P36:P71" xr:uid="{00000000-0002-0000-0700-000000000000}">
      <formula1>А6_2!Список_счета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170</v>
      </c>
      <c r="E7" s="22"/>
      <c r="F7" s="67"/>
      <c r="G7" s="94">
        <v>1</v>
      </c>
      <c r="H7" s="97"/>
      <c r="I7" s="97">
        <v>6</v>
      </c>
      <c r="J7" s="100" t="s">
        <v>171</v>
      </c>
      <c r="K7" s="117"/>
      <c r="L7" s="23">
        <f>IF(LEFT(P57,1)="L",0,(IF(P57="","",(IF(LEFT(P57,1)&gt;RIGHT(P57,1),2,1)))))</f>
        <v>1</v>
      </c>
      <c r="M7" s="23" t="str">
        <f>IF(LEFT(P49,1)="L",0,(IF(P49="","",(IF(LEFT(P49,1)&gt;RIGHT(P49,1),2,1)))))</f>
        <v/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1</v>
      </c>
      <c r="P7" s="23">
        <f>IF(RIGHT(P38,1)="L",0,(IF(P38="","",(IF(RIGHT(P38,1)&gt;LEFT(P38,1),2,1)))))</f>
        <v>1</v>
      </c>
      <c r="Q7" s="23">
        <f>IF(LEFT(P35,1)="L",0,(IF(P35="","",(IF(LEFT(P35,1)&gt;RIGHT(P35,1),2,1)))))</f>
        <v>1</v>
      </c>
      <c r="R7" s="25" t="str">
        <f>IF(RIGHT(P45,1)="L",0,(IF(P45="","",(IF(RIGHT(P45,1)&gt;LEFT(P45,1),2,1)))))</f>
        <v/>
      </c>
      <c r="S7" s="109">
        <f>IF((AND(COUNTIF(J7:J30,"&gt;""")&gt;2,COUNTIF(P33:P60,"&gt;""")&gt;0)),SUM(K7,L7,M7,N7,O7,P7,Q7,R7),"")</f>
        <v>5</v>
      </c>
      <c r="T7" s="112"/>
      <c r="U7" s="91" t="s">
        <v>15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172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1:3</v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>2:3</v>
      </c>
      <c r="O8" s="28" t="str">
        <f>IF(LEFT(P41,1)="W",$M$4&amp;":0(W)",IF(LEFT(P41,1)="L","0:"&amp;$M$4&amp;"(L)",IF(P41="","",P41)))</f>
        <v>1:3</v>
      </c>
      <c r="P8" s="26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2:3</v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173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174</v>
      </c>
      <c r="E10" s="22"/>
      <c r="F10" s="67"/>
      <c r="G10" s="94">
        <v>2</v>
      </c>
      <c r="H10" s="97"/>
      <c r="I10" s="97">
        <v>1</v>
      </c>
      <c r="J10" s="100" t="s">
        <v>175</v>
      </c>
      <c r="K10" s="33">
        <f>IF(RIGHT(P57,1)="L",0,(IF(P57="","",(IF(RIGHT(P57,1)&gt;LEFT(P57,1),2,1)))))</f>
        <v>2</v>
      </c>
      <c r="L10" s="106"/>
      <c r="M10" s="23" t="str">
        <f>IF(RIGHT(P54,1)="L",0,(IF(P54="","",(IF(RIGHT(P54,1)&gt;LEFT(P54,1),2,1)))))</f>
        <v/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1</v>
      </c>
      <c r="R10" s="25" t="str">
        <f>IF(LEFT(P42,1)="L",0,(IF(P42="","",(IF(LEFT(P42,1)&gt;RIGHT(P42,1),2,1)))))</f>
        <v/>
      </c>
      <c r="S10" s="109">
        <f>IF((AND(COUNTIF(J7:J30,"&gt;""")&gt;2,COUNTIF(P33:P60,"&gt;""")&gt;0)),SUM(K10,L10,M10,N10,O10,P10,Q10,R10),"")</f>
        <v>7</v>
      </c>
      <c r="T10" s="112"/>
      <c r="U10" s="91" t="s">
        <v>14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176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3:1</v>
      </c>
      <c r="L11" s="107"/>
      <c r="M11" s="26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>2:3</v>
      </c>
      <c r="O11" s="35" t="str">
        <f>IF(RIGHT(P37,1)="W",$M$4&amp;":0(W)",IF(RIGHT(P37,1)="L","0:"&amp;$M$4&amp;"(L)",IF(P37="","",RIGHT(P37,1)&amp;":"&amp;LEFT(P37,1))))</f>
        <v>3:2</v>
      </c>
      <c r="P11" s="27" t="str">
        <f>IF(LEFT(P33,1)="W",$M$4&amp;":0(W)",IF(LEFT(P33,1)="L","0:"&amp;$M$4&amp;"(L)",IF(P33="","",P33)))</f>
        <v>1:3</v>
      </c>
      <c r="Q11" s="26" t="str">
        <f>IF(RIGHT(P47,1)="W",$M$4&amp;":0(W)",IF(RIGHT(P47,1)="L","0:"&amp;$M$4&amp;"(L)",IF(P47="","",RIGHT(P47,1)&amp;":"&amp;LEFT(P47,1))))</f>
        <v>0:3</v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177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178</v>
      </c>
      <c r="E13" s="22"/>
      <c r="F13" s="67"/>
      <c r="G13" s="94">
        <v>3</v>
      </c>
      <c r="H13" s="97"/>
      <c r="I13" s="97">
        <v>8</v>
      </c>
      <c r="J13" s="100" t="s">
        <v>173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>
        <f>IF((AND(COUNTIF(J7:J30,"&gt;""")&gt;2,COUNTIF(P33:P60,"&gt;""")&gt;0)),SUM(K13,L13,M13,N13,O13,P13,Q13,R13),"")</f>
        <v>0</v>
      </c>
      <c r="T13" s="112"/>
      <c r="U13" s="91" t="s">
        <v>16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69" t="s">
        <v>179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180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2</v>
      </c>
      <c r="M16" s="23" t="str">
        <f>IF(RIGHT(P58,1)="L",0,(IF(P58="","",(IF(RIGHT(P58,1)&gt;LEFT(P58,1),2,1)))))</f>
        <v/>
      </c>
      <c r="N16" s="106"/>
      <c r="O16" s="24">
        <f>IF(RIGHT(P46,1)="L",0,(IF(P46="","",(IF(RIGHT(P46,1)&gt;LEFT(P46,1),2,1)))))</f>
        <v>1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2</v>
      </c>
      <c r="R16" s="25" t="str">
        <f>IF(LEFT(P36,1)="L",0,(IF(P36="","",(IF(LEFT(P36,1)&gt;RIGHT(P36,1),2,1)))))</f>
        <v/>
      </c>
      <c r="S16" s="109">
        <f>IF((AND(COUNTIF(J7:J30,"&gt;""")&gt;2,COUNTIF(P33:P60,"&gt;""")&gt;0)),SUM(K16,L16,M16,N16,O16,P16,Q16,R16),"")</f>
        <v>9</v>
      </c>
      <c r="T16" s="112"/>
      <c r="U16" s="91" t="s">
        <v>10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3:2</v>
      </c>
      <c r="L17" s="26" t="str">
        <f>IF(RIGHT(P50,1)="W",$M$4&amp;":0(W)",IF(RIGHT(P50,1)="L","0:"&amp;$M$4&amp;"(L)",IF(P50="","",RIGHT(P50,1)&amp;":"&amp;LEFT(P50,1))))</f>
        <v>3:2</v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3:1</v>
      </c>
      <c r="Q17" s="26" t="str">
        <f>IF(RIGHT(P40,1)="W",$M$4&amp;":0(W)",IF(RIGHT(P40,1)="L","0:"&amp;$M$4&amp;"(L)",IF(P40="","",RIGHT(P40,1)&amp;":"&amp;LEFT(P40,1))))</f>
        <v>3:2</v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>
        <v>5</v>
      </c>
      <c r="J19" s="100" t="s">
        <v>181</v>
      </c>
      <c r="K19" s="33">
        <f>IF(RIGHT(P41,1)="L",0,(IF(P41="","",(IF(RIGHT(P41,1)&gt;LEFT(P41,1),2,1)))))</f>
        <v>2</v>
      </c>
      <c r="L19" s="23">
        <f>IF(LEFT(P37,1)="L",0,(IF(P37="","",(IF(LEFT(P37,1)&gt;RIGHT(P37,1),2,1)))))</f>
        <v>1</v>
      </c>
      <c r="M19" s="23" t="str">
        <f>IF(RIGHT(P34,1)="L",0,(IF(P34="","",(IF(RIGHT(P34,1)&gt;LEFT(P34,1),2,1)))))</f>
        <v/>
      </c>
      <c r="N19" s="23">
        <f>IF(LEFT(P46,1)="L",0,(IF(P46="","",(IF(LEFT(P46,1)&gt;RIGHT(P46,1),2,1)))))</f>
        <v>2</v>
      </c>
      <c r="O19" s="103"/>
      <c r="P19" s="23">
        <f>IF(LEFT(P59,1)="L",0,(IF(P59="","",(IF(LEFT(P59,1)&gt;RIGHT(P59,1),2,1)))))</f>
        <v>2</v>
      </c>
      <c r="Q19" s="23">
        <f>IF(LEFT(P51,1)="L",0,(IF(P51="","",(IF(LEFT(P51,1)&gt;RIGHT(P51,1),2,1)))))</f>
        <v>1</v>
      </c>
      <c r="R19" s="25" t="str">
        <f>IF(RIGHT(P56,1)="L",0,(IF(P56="","",(IF(RIGHT(P56,1)&gt;LEFT(P56,1),2,1)))))</f>
        <v/>
      </c>
      <c r="S19" s="109">
        <f>IF((AND(COUNTIF(J7:J30,"&gt;""")&gt;2,COUNTIF(P33:P60,"&gt;""")&gt;0)),SUM(K19,L19,M19,N19,O19,P19,Q19,R19),"")</f>
        <v>8</v>
      </c>
      <c r="T19" s="112"/>
      <c r="U19" s="91" t="s">
        <v>12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2:3</v>
      </c>
      <c r="M20" s="26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>3:1</v>
      </c>
      <c r="O20" s="104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2:3</v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>
        <v>16</v>
      </c>
      <c r="J22" s="100" t="s">
        <v>182</v>
      </c>
      <c r="K22" s="33">
        <f>IF(LEFT(P38,1)="L",0,(IF(P38="","",(IF(LEFT(P38,1)&gt;RIGHT(P38,1),2,1)))))</f>
        <v>2</v>
      </c>
      <c r="L22" s="23">
        <f>IF(RIGHT(P33,1)="L",0,(IF(P33="","",(IF(RIGHT(P33,1)&gt;LEFT(P33,1),2,1)))))</f>
        <v>2</v>
      </c>
      <c r="M22" s="23" t="str">
        <f>IF(LEFT(P48,1)="L",0,(IF(P48="","",(IF(LEFT(P48,1)&gt;RIGHT(P48,1),2,1)))))</f>
        <v/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106"/>
      <c r="Q22" s="23">
        <f>IF(RIGHT(P55,1)="L",0,(IF(P55="","",(IF(RIGHT(P55,1)&gt;LEFT(P55,1),2,1)))))</f>
        <v>1</v>
      </c>
      <c r="R22" s="25" t="str">
        <f>IF(LEFT(P52,1)="L",0,(IF(P52="","",(IF(LEFT(P52,1)&gt;RIGHT(P52,1),2,1)))))</f>
        <v/>
      </c>
      <c r="S22" s="109">
        <f>IF((AND(COUNTIF(J7:J30,"&gt;""")&gt;2,COUNTIF(P33:P60,"&gt;""")&gt;0)),SUM(K22,L22,M22,N22,O22,P22,Q22,R22),"")</f>
        <v>7</v>
      </c>
      <c r="T22" s="112"/>
      <c r="U22" s="91" t="s">
        <v>13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3:0</v>
      </c>
      <c r="L23" s="26" t="str">
        <f>IF(RIGHT(P33,1)="W",$M$4&amp;":0(W)",IF(RIGHT(P33,1)="L","0:"&amp;$M$4&amp;"(L)",IF(P33="","",RIGHT(P33,1)&amp;":"&amp;LEFT(P33,1))))</f>
        <v>3:1</v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>1:3</v>
      </c>
      <c r="O23" s="35" t="str">
        <f>IF(RIGHT(P59,1)="W",$M$4&amp;":0(W)",IF(RIGHT(P59,1)="L","0:"&amp;$M$4&amp;"(L)",IF(P59="","",RIGHT(P59,1)&amp;":"&amp;LEFT(P59,1))))</f>
        <v>2:3</v>
      </c>
      <c r="P23" s="107"/>
      <c r="Q23" s="26" t="str">
        <f>IF(RIGHT(P55,1)="W",$M$4&amp;":0(W)",IF(RIGHT(P55,1)="L","0:"&amp;$M$4&amp;"(L)",IF(P55="","",RIGHT(P55,1)&amp;":"&amp;LEFT(P55,1))))</f>
        <v>1:3</v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>
        <v>7</v>
      </c>
      <c r="J25" s="100" t="s">
        <v>183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2</v>
      </c>
      <c r="M25" s="23" t="str">
        <f>IF(RIGHT(P44,1)="L",0,(IF(P44="","",(IF(RIGHT(P44,1)&gt;LEFT(P44,1),2,1)))))</f>
        <v/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2</v>
      </c>
      <c r="Q25" s="106"/>
      <c r="R25" s="25" t="str">
        <f>IF(LEFT(P60,1)="L",0,(IF(P60="","",(IF(LEFT(P60,1)&gt;RIGHT(P60,1),2,1)))))</f>
        <v/>
      </c>
      <c r="S25" s="109">
        <f>IF((AND(COUNTIF(J7:J30,"&gt;""")&gt;2,COUNTIF(P33:P60,"&gt;""")&gt;0)),SUM(K25,L25,M25,N25,O25,P25,Q25,R25),"")</f>
        <v>9</v>
      </c>
      <c r="T25" s="112"/>
      <c r="U25" s="91" t="s">
        <v>11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3:2</v>
      </c>
      <c r="L26" s="27" t="str">
        <f>IF(LEFT(P47)="W",$M$4&amp;":0(W)",IF(LEFT(P47,1)="L","0:"&amp;$M$4&amp;"(L)",IF(P47="","",P47)))</f>
        <v>3:0</v>
      </c>
      <c r="M26" s="26" t="str">
        <f>IF(RIGHT(P44,1)="W",$M$4&amp;":0(W)",IF(RIGHT(P44,1)="L","0:"&amp;$M$4&amp;"(L)",IF(P44="","",RIGHT(P44,1)&amp;":"&amp;LEFT(P44,1))))</f>
        <v/>
      </c>
      <c r="N26" s="27" t="str">
        <f>IF(LEFT(P40,1)="W",$M$4&amp;":0(W)",IF(LEFT(P40,1)="L","0:"&amp;$M$4&amp;"(L)",IF(P40="","",P40)))</f>
        <v>2:3</v>
      </c>
      <c r="O26" s="35" t="str">
        <f>IF(RIGHT(P51,1)="W",$M$4&amp;":0(W)",IF(RIGHT(P51,1)="L","0:"&amp;$M$4&amp;"(L)",IF(P51="","",RIGHT(P51,1)&amp;":"&amp;LEFT(P51,1))))</f>
        <v>3:2</v>
      </c>
      <c r="P26" s="28" t="str">
        <f>IF(LEFT(P55,1)="W",$M$4&amp;":0(W)",IF(LEFT(P55,1)="L","0:"&amp;$M$4&amp;"(L)",IF(P55="","",P55)))</f>
        <v>3:1</v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>
        <v>9</v>
      </c>
      <c r="J28" s="100" t="s">
        <v>179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>
        <f>IF((AND(COUNTIF(J7:J30,"&gt;""")&gt;2,COUNTIF(P33:P60,"&gt;""")&gt;0)),SUM(K28,L28,M28,N28,O28,P28,Q28,R28),"")</f>
        <v>0</v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26</v>
      </c>
      <c r="J33" s="51" t="str">
        <f>IF(А7!Уч2="","",А7!Уч2)</f>
        <v>Аманжолов Куат+</v>
      </c>
      <c r="K33" s="52" t="str">
        <f t="shared" ref="K33:K60" si="0">"-"</f>
        <v>-</v>
      </c>
      <c r="L33" s="123" t="str">
        <f>IF(А7!Уч6="","",А7!Уч6)</f>
        <v>Отепберген Санжар+</v>
      </c>
      <c r="M33" s="124"/>
      <c r="N33" s="124"/>
      <c r="O33" s="125"/>
      <c r="P33" s="53" t="s">
        <v>41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IF(А7!Уч3="","",А7!Уч3)</f>
        <v>Кожабай Джамбул</v>
      </c>
      <c r="K34" s="57" t="str">
        <f t="shared" si="0"/>
        <v>-</v>
      </c>
      <c r="L34" s="126" t="str">
        <f>IF(А7!Уч5="","",А7!Уч5)</f>
        <v>Пак Александр+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27</v>
      </c>
      <c r="J35" s="60" t="str">
        <f>IF(А7!Уч1="","",А7!Уч1)</f>
        <v>Алиев Сагыныш+</v>
      </c>
      <c r="K35" s="61" t="str">
        <f t="shared" si="0"/>
        <v>-</v>
      </c>
      <c r="L35" s="129" t="str">
        <f>IF(А7!Уч7="","",А7!Уч7)</f>
        <v>Елемесов Жан+</v>
      </c>
      <c r="M35" s="115"/>
      <c r="N35" s="115"/>
      <c r="O35" s="116"/>
      <c r="P35" s="62" t="s">
        <v>42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IF(А7!Уч4="","",А7!Уч4)</f>
        <v>Айтасов Гани+</v>
      </c>
      <c r="K36" s="65" t="str">
        <f t="shared" si="0"/>
        <v>-</v>
      </c>
      <c r="L36" s="120" t="str">
        <f>IF(А7!Уч8="","",А7!Уч8)</f>
        <v>Ислям Алинур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26</v>
      </c>
      <c r="J37" s="51" t="str">
        <f>IF(А7!Уч5="","",А7!Уч5)</f>
        <v>Пак Александр+</v>
      </c>
      <c r="K37" s="52" t="str">
        <f t="shared" si="0"/>
        <v>-</v>
      </c>
      <c r="L37" s="123" t="str">
        <f>IF(А7!Уч2="","",А7!Уч2)</f>
        <v>Аманжолов Куат+</v>
      </c>
      <c r="M37" s="124"/>
      <c r="N37" s="124"/>
      <c r="O37" s="125"/>
      <c r="P37" s="53" t="s">
        <v>42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30</v>
      </c>
      <c r="J38" s="56" t="str">
        <f>IF(А7!Уч6="","",А7!Уч6)</f>
        <v>Отепберген Санжар+</v>
      </c>
      <c r="K38" s="57" t="str">
        <f t="shared" si="0"/>
        <v>-</v>
      </c>
      <c r="L38" s="126" t="str">
        <f>IF(А7!Уч1="","",А7!Уч1)</f>
        <v>Алиев Сагыныш+</v>
      </c>
      <c r="M38" s="127"/>
      <c r="N38" s="127"/>
      <c r="O38" s="128"/>
      <c r="P38" s="58" t="s">
        <v>35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IF(А7!Уч8="","",А7!Уч8)</f>
        <v>Ислям Алинур</v>
      </c>
      <c r="K39" s="61" t="str">
        <f t="shared" si="0"/>
        <v>-</v>
      </c>
      <c r="L39" s="129" t="str">
        <f>IF(А7!Уч3="","",А7!Уч3)</f>
        <v>Кожабай Джамбул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31</v>
      </c>
      <c r="J40" s="64" t="str">
        <f>IF(А7!Уч7="","",А7!Уч7)</f>
        <v>Елемесов Жан+</v>
      </c>
      <c r="K40" s="65" t="str">
        <f t="shared" si="0"/>
        <v>-</v>
      </c>
      <c r="L40" s="120" t="str">
        <f>IF(А7!Уч4="","",А7!Уч4)</f>
        <v>Айтасов Гани+</v>
      </c>
      <c r="M40" s="121"/>
      <c r="N40" s="121"/>
      <c r="O40" s="122"/>
      <c r="P40" s="66" t="s">
        <v>42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26</v>
      </c>
      <c r="J41" s="51" t="str">
        <f>IF(А7!Уч1="","",А7!Уч1)</f>
        <v>Алиев Сагыныш+</v>
      </c>
      <c r="K41" s="52" t="str">
        <f t="shared" si="0"/>
        <v>-</v>
      </c>
      <c r="L41" s="123" t="str">
        <f>IF(А7!Уч5="","",А7!Уч5)</f>
        <v>Пак Александр+</v>
      </c>
      <c r="M41" s="124"/>
      <c r="N41" s="124"/>
      <c r="O41" s="125"/>
      <c r="P41" s="53" t="s">
        <v>41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IF(А7!Уч2="","",А7!Уч2)</f>
        <v>Аманжолов Куат+</v>
      </c>
      <c r="K42" s="57" t="str">
        <f t="shared" si="0"/>
        <v>-</v>
      </c>
      <c r="L42" s="126" t="str">
        <f>IF(А7!Уч8="","",А7!Уч8)</f>
        <v>Ислям Алинур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28</v>
      </c>
      <c r="J43" s="60" t="str">
        <f>IF(А7!Уч4="","",А7!Уч4)</f>
        <v>Айтасов Гани+</v>
      </c>
      <c r="K43" s="61" t="str">
        <f t="shared" si="0"/>
        <v>-</v>
      </c>
      <c r="L43" s="129" t="str">
        <f>IF(А7!Уч6="","",А7!Уч6)</f>
        <v>Отепберген Санжар+</v>
      </c>
      <c r="M43" s="115"/>
      <c r="N43" s="115"/>
      <c r="O43" s="116"/>
      <c r="P43" s="62" t="s">
        <v>37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IF(А7!Уч3="","",А7!Уч3)</f>
        <v>Кожабай Джамбул</v>
      </c>
      <c r="K44" s="65" t="str">
        <f t="shared" si="0"/>
        <v>-</v>
      </c>
      <c r="L44" s="120" t="str">
        <f>IF(А7!Уч7="","",А7!Уч7)</f>
        <v>Елемесов Жан+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IF(А7!Уч8="","",А7!Уч8)</f>
        <v>Ислям Алинур</v>
      </c>
      <c r="K45" s="52" t="str">
        <f t="shared" si="0"/>
        <v>-</v>
      </c>
      <c r="L45" s="123" t="str">
        <f>IF(А7!Уч1="","",А7!Уч1)</f>
        <v>Алиев Сагыныш+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28</v>
      </c>
      <c r="J46" s="56" t="str">
        <f>IF(А7!Уч5="","",А7!Уч5)</f>
        <v>Пак Александр+</v>
      </c>
      <c r="K46" s="57" t="str">
        <f t="shared" si="0"/>
        <v>-</v>
      </c>
      <c r="L46" s="126" t="str">
        <f>IF(А7!Уч4="","",А7!Уч4)</f>
        <v>Айтасов Гани+</v>
      </c>
      <c r="M46" s="127"/>
      <c r="N46" s="127"/>
      <c r="O46" s="128"/>
      <c r="P46" s="58" t="s">
        <v>37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31</v>
      </c>
      <c r="J47" s="60" t="str">
        <f>IF(А7!Уч7="","",А7!Уч7)</f>
        <v>Елемесов Жан+</v>
      </c>
      <c r="K47" s="61" t="str">
        <f t="shared" si="0"/>
        <v>-</v>
      </c>
      <c r="L47" s="129" t="str">
        <f>IF(А7!Уч2="","",А7!Уч2)</f>
        <v>Аманжолов Куат+</v>
      </c>
      <c r="M47" s="115"/>
      <c r="N47" s="115"/>
      <c r="O47" s="116"/>
      <c r="P47" s="62" t="s">
        <v>35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IF(А7!Уч6="","",А7!Уч6)</f>
        <v>Отепберген Санжар+</v>
      </c>
      <c r="K48" s="65" t="str">
        <f t="shared" si="0"/>
        <v>-</v>
      </c>
      <c r="L48" s="120" t="str">
        <f>IF(А7!Уч3="","",А7!Уч3)</f>
        <v>Кожабай Джамбул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IF(А7!Уч1="","",А7!Уч1)</f>
        <v>Алиев Сагыныш+</v>
      </c>
      <c r="K49" s="52" t="str">
        <f t="shared" si="0"/>
        <v>-</v>
      </c>
      <c r="L49" s="123" t="str">
        <f>IF(А7!Уч3="","",А7!Уч3)</f>
        <v>Кожабай Джамбул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31</v>
      </c>
      <c r="J50" s="56" t="str">
        <f>IF(А7!Уч2="","",А7!Уч2)</f>
        <v>Аманжолов Куат+</v>
      </c>
      <c r="K50" s="57" t="str">
        <f t="shared" si="0"/>
        <v>-</v>
      </c>
      <c r="L50" s="126" t="str">
        <f>IF(А7!Уч4="","",А7!Уч4)</f>
        <v>Айтасов Гани+</v>
      </c>
      <c r="M50" s="127"/>
      <c r="N50" s="127"/>
      <c r="O50" s="128"/>
      <c r="P50" s="58" t="s">
        <v>42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26</v>
      </c>
      <c r="J51" s="60" t="str">
        <f>IF(А7!Уч5="","",А7!Уч5)</f>
        <v>Пак Александр+</v>
      </c>
      <c r="K51" s="61" t="str">
        <f t="shared" si="0"/>
        <v>-</v>
      </c>
      <c r="L51" s="129" t="str">
        <f>IF(А7!Уч7="","",А7!Уч7)</f>
        <v>Елемесов Жан+</v>
      </c>
      <c r="M51" s="115"/>
      <c r="N51" s="115"/>
      <c r="O51" s="116"/>
      <c r="P51" s="62" t="s">
        <v>42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IF(А7!Уч6="","",А7!Уч6)</f>
        <v>Отепберген Санжар+</v>
      </c>
      <c r="K52" s="65" t="str">
        <f t="shared" si="0"/>
        <v>-</v>
      </c>
      <c r="L52" s="120" t="str">
        <f>IF(А7!Уч8="","",А7!Уч8)</f>
        <v>Ислям Алинур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31</v>
      </c>
      <c r="J53" s="51" t="str">
        <f>IF(А7!Уч4="","",А7!Уч4)</f>
        <v>Айтасов Гани+</v>
      </c>
      <c r="K53" s="52" t="str">
        <f t="shared" si="0"/>
        <v>-</v>
      </c>
      <c r="L53" s="123" t="str">
        <f>IF(А7!Уч1="","",А7!Уч1)</f>
        <v>Алиев Сагыныш+</v>
      </c>
      <c r="M53" s="124"/>
      <c r="N53" s="124"/>
      <c r="O53" s="125"/>
      <c r="P53" s="53" t="s">
        <v>38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IF(А7!Уч3="","",А7!Уч3)</f>
        <v>Кожабай Джамбул</v>
      </c>
      <c r="K54" s="57" t="str">
        <f t="shared" si="0"/>
        <v>-</v>
      </c>
      <c r="L54" s="126" t="str">
        <f>IF(А7!Уч2="","",А7!Уч2)</f>
        <v>Аманжолов Куат+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26</v>
      </c>
      <c r="J55" s="60" t="str">
        <f>IF(А7!Уч7="","",А7!Уч7)</f>
        <v>Елемесов Жан+</v>
      </c>
      <c r="K55" s="61" t="str">
        <f t="shared" si="0"/>
        <v>-</v>
      </c>
      <c r="L55" s="129" t="str">
        <f>IF(А7!Уч6="","",А7!Уч6)</f>
        <v>Отепберген Санжар+</v>
      </c>
      <c r="M55" s="115"/>
      <c r="N55" s="115"/>
      <c r="O55" s="116"/>
      <c r="P55" s="62" t="s">
        <v>37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IF(А7!Уч8="","",А7!Уч8)</f>
        <v>Ислям Алинур</v>
      </c>
      <c r="K56" s="65" t="str">
        <f t="shared" si="0"/>
        <v>-</v>
      </c>
      <c r="L56" s="120" t="str">
        <f>IF(А7!Уч5="","",А7!Уч5)</f>
        <v>Пак Александр+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31</v>
      </c>
      <c r="J57" s="51" t="str">
        <f>IF(А7!Уч1="","",А7!Уч1)</f>
        <v>Алиев Сагыныш+</v>
      </c>
      <c r="K57" s="52" t="str">
        <f t="shared" si="0"/>
        <v>-</v>
      </c>
      <c r="L57" s="123" t="str">
        <f>IF(А7!Уч2="","",А7!Уч2)</f>
        <v>Аманжолов Куат+</v>
      </c>
      <c r="M57" s="124"/>
      <c r="N57" s="124"/>
      <c r="O57" s="125"/>
      <c r="P57" s="53" t="s">
        <v>41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IF(А7!Уч3="","",А7!Уч3)</f>
        <v>Кожабай Джамбул</v>
      </c>
      <c r="K58" s="57" t="str">
        <f t="shared" si="0"/>
        <v>-</v>
      </c>
      <c r="L58" s="126" t="str">
        <f>IF(А7!Уч4="","",А7!Уч4)</f>
        <v>Айтасов Гани+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26</v>
      </c>
      <c r="J59" s="60" t="str">
        <f>IF(А7!Уч5="","",А7!Уч5)</f>
        <v>Пак Александр+</v>
      </c>
      <c r="K59" s="61" t="str">
        <f t="shared" si="0"/>
        <v>-</v>
      </c>
      <c r="L59" s="129" t="str">
        <f>IF(А7!Уч6="","",А7!Уч6)</f>
        <v>Отепберген Санжар+</v>
      </c>
      <c r="M59" s="115"/>
      <c r="N59" s="115"/>
      <c r="O59" s="116"/>
      <c r="P59" s="62" t="s">
        <v>38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IF(А7!Уч7="","",А7!Уч7)</f>
        <v>Елемесов Жан+</v>
      </c>
      <c r="K60" s="65" t="str">
        <f t="shared" si="0"/>
        <v>-</v>
      </c>
      <c r="L60" s="120" t="str">
        <f>IF(А7!Уч8="","",А7!Уч8)</f>
        <v>Ислям Алинур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185" priority="6">
      <formula>$S$35="сыграна"</formula>
    </cfRule>
  </conditionalFormatting>
  <conditionalFormatting sqref="I36:Q36">
    <cfRule type="expression" dxfId="4184" priority="7">
      <formula>$S$36="сыграна"</formula>
    </cfRule>
  </conditionalFormatting>
  <conditionalFormatting sqref="I37:Q37">
    <cfRule type="expression" dxfId="4183" priority="8">
      <formula>$S$37="сыграна"</formula>
    </cfRule>
  </conditionalFormatting>
  <conditionalFormatting sqref="I38:Q38">
    <cfRule type="expression" dxfId="4182" priority="9">
      <formula>$S$38="сыграна"</formula>
    </cfRule>
  </conditionalFormatting>
  <conditionalFormatting sqref="I39:Q39">
    <cfRule type="expression" dxfId="4181" priority="10">
      <formula>$S$39="сыграна"</formula>
    </cfRule>
  </conditionalFormatting>
  <conditionalFormatting sqref="I40:Q40">
    <cfRule type="expression" dxfId="4180" priority="11">
      <formula>$S$40="сыграна"</formula>
    </cfRule>
  </conditionalFormatting>
  <conditionalFormatting sqref="I41:Q41">
    <cfRule type="expression" dxfId="4179" priority="12">
      <formula>$S$41="сыграна"</formula>
    </cfRule>
  </conditionalFormatting>
  <conditionalFormatting sqref="I42:Q42">
    <cfRule type="expression" dxfId="4178" priority="13">
      <formula>$S$42="сыграна"</formula>
    </cfRule>
  </conditionalFormatting>
  <conditionalFormatting sqref="I43:Q43">
    <cfRule type="expression" dxfId="4177" priority="14">
      <formula>$S$43="сыграна"</formula>
    </cfRule>
  </conditionalFormatting>
  <conditionalFormatting sqref="I46:Q46">
    <cfRule type="expression" dxfId="4176" priority="17">
      <formula>$S$46="сыграна"</formula>
    </cfRule>
  </conditionalFormatting>
  <conditionalFormatting sqref="I47:Q47">
    <cfRule type="expression" dxfId="4175" priority="18">
      <formula>$S$47="сыграна"</formula>
    </cfRule>
  </conditionalFormatting>
  <conditionalFormatting sqref="I48:Q48">
    <cfRule type="expression" dxfId="4174" priority="19">
      <formula>$S$48="сыграна"</formula>
    </cfRule>
  </conditionalFormatting>
  <conditionalFormatting sqref="I49:Q49">
    <cfRule type="expression" dxfId="4173" priority="20">
      <formula>$S$49="сыграна"</formula>
    </cfRule>
  </conditionalFormatting>
  <conditionalFormatting sqref="I50:Q50">
    <cfRule type="expression" dxfId="4172" priority="21">
      <formula>$S$50="сыграна"</formula>
    </cfRule>
  </conditionalFormatting>
  <conditionalFormatting sqref="I51:Q51">
    <cfRule type="expression" dxfId="4171" priority="22">
      <formula>$S$51="сыграна"</formula>
    </cfRule>
  </conditionalFormatting>
  <conditionalFormatting sqref="I52:Q52">
    <cfRule type="expression" dxfId="4170" priority="23">
      <formula>$S$52="сыграна"</formula>
    </cfRule>
  </conditionalFormatting>
  <conditionalFormatting sqref="I53:Q53">
    <cfRule type="expression" dxfId="4169" priority="24">
      <formula>$S$53="сыграна"</formula>
    </cfRule>
  </conditionalFormatting>
  <conditionalFormatting sqref="I54:Q54">
    <cfRule type="expression" dxfId="4168" priority="25">
      <formula>$S$54="сыграна"</formula>
    </cfRule>
  </conditionalFormatting>
  <conditionalFormatting sqref="I55:Q55">
    <cfRule type="expression" dxfId="4167" priority="26">
      <formula>$S$55="сыграна"</formula>
    </cfRule>
  </conditionalFormatting>
  <conditionalFormatting sqref="I33:R33 P10:P12 L22:L24">
    <cfRule type="expression" dxfId="4166" priority="31">
      <formula>$S$33="встреча играется"</formula>
    </cfRule>
  </conditionalFormatting>
  <conditionalFormatting sqref="I33:R33">
    <cfRule type="expression" dxfId="4165" priority="4">
      <formula>$S$33="сыграна"</formula>
    </cfRule>
  </conditionalFormatting>
  <conditionalFormatting sqref="I34:R34 O13:O15 M19:M21">
    <cfRule type="expression" dxfId="4164" priority="32">
      <formula>$S$34="встреча играется"</formula>
    </cfRule>
  </conditionalFormatting>
  <conditionalFormatting sqref="I34:R34">
    <cfRule type="expression" dxfId="4163" priority="5">
      <formula>$S$34="сыграна"</formula>
    </cfRule>
  </conditionalFormatting>
  <conditionalFormatting sqref="I35:R35 Q7:Q9 K25:K27">
    <cfRule type="expression" dxfId="4162" priority="33">
      <formula>$S$35="встреча играется"</formula>
    </cfRule>
  </conditionalFormatting>
  <conditionalFormatting sqref="I36:R36 R16:R18 N28:N30">
    <cfRule type="expression" dxfId="4161" priority="34">
      <formula>$S$36="встреча играется"</formula>
    </cfRule>
  </conditionalFormatting>
  <conditionalFormatting sqref="I37:R37 O10:O12 L19:L21">
    <cfRule type="expression" dxfId="4160" priority="35">
      <formula>$S$37="встреча играется"</formula>
    </cfRule>
  </conditionalFormatting>
  <conditionalFormatting sqref="I38:R38 P7:P9 K22:K24">
    <cfRule type="expression" dxfId="4159" priority="36">
      <formula>$S$38="встреча играется"</formula>
    </cfRule>
  </conditionalFormatting>
  <conditionalFormatting sqref="I39:R39 R13:R15 M28:M30">
    <cfRule type="expression" dxfId="4158" priority="37">
      <formula>$S$39="встреча играется"</formula>
    </cfRule>
  </conditionalFormatting>
  <conditionalFormatting sqref="I40:R40 Q16:Q18 N25:N27">
    <cfRule type="expression" dxfId="4157" priority="38">
      <formula>$S$40="встреча играется"</formula>
    </cfRule>
  </conditionalFormatting>
  <conditionalFormatting sqref="I41:R41 O7:O9 K19:K21">
    <cfRule type="expression" dxfId="4156" priority="39">
      <formula>$S$41="встреча играется"</formula>
    </cfRule>
  </conditionalFormatting>
  <conditionalFormatting sqref="I42:R42 R10:R12 L28:L30">
    <cfRule type="expression" dxfId="4155" priority="40">
      <formula>$S$42="встреча играется"</formula>
    </cfRule>
  </conditionalFormatting>
  <conditionalFormatting sqref="I43:R43 P16:P18 N22:N24">
    <cfRule type="expression" dxfId="4154" priority="41">
      <formula>$S$43="встреча играется"</formula>
    </cfRule>
  </conditionalFormatting>
  <conditionalFormatting sqref="I44:R44 Q13:Q15 M25:M27">
    <cfRule type="expression" dxfId="4153" priority="42">
      <formula>$S$44="встреча играется"</formula>
    </cfRule>
  </conditionalFormatting>
  <conditionalFormatting sqref="I44:R44">
    <cfRule type="expression" dxfId="4152" priority="15">
      <formula>$S$44="сыграна"</formula>
    </cfRule>
  </conditionalFormatting>
  <conditionalFormatting sqref="I45:R45 R7:R9 K28:K30">
    <cfRule type="expression" dxfId="4151" priority="43">
      <formula>$S$45="встреча играется"</formula>
    </cfRule>
  </conditionalFormatting>
  <conditionalFormatting sqref="I45:R45">
    <cfRule type="expression" dxfId="4150" priority="16">
      <formula>$S$45="сыграна"</formula>
    </cfRule>
  </conditionalFormatting>
  <conditionalFormatting sqref="I46:R46 O16:O18 N19:N21">
    <cfRule type="expression" dxfId="4149" priority="44">
      <formula>$S$46="встреча играется"</formula>
    </cfRule>
  </conditionalFormatting>
  <conditionalFormatting sqref="I47:R47 Q10:Q12 L25:L27">
    <cfRule type="expression" dxfId="4148" priority="45">
      <formula>$S$47="встреча играется"</formula>
    </cfRule>
  </conditionalFormatting>
  <conditionalFormatting sqref="I48:R48 P13:P15 M22:M24">
    <cfRule type="expression" dxfId="4147" priority="46">
      <formula>$S$48="встреча играется"</formula>
    </cfRule>
  </conditionalFormatting>
  <conditionalFormatting sqref="I49:R49 M7:M9 K13:K15">
    <cfRule type="expression" dxfId="4146" priority="47">
      <formula>$S$49="встреча играется"</formula>
    </cfRule>
  </conditionalFormatting>
  <conditionalFormatting sqref="I50:R50 N10:N12 L16:L18">
    <cfRule type="expression" dxfId="4145" priority="48">
      <formula>$S$50="встреча играется"</formula>
    </cfRule>
  </conditionalFormatting>
  <conditionalFormatting sqref="I51:R51 Q19:Q21 O25:O27">
    <cfRule type="expression" dxfId="4144" priority="49">
      <formula>$S$51="встреча играется"</formula>
    </cfRule>
  </conditionalFormatting>
  <conditionalFormatting sqref="I52:R52 R22:R24 P28:P30">
    <cfRule type="expression" dxfId="4143" priority="50">
      <formula>$S$52="встреча играется"</formula>
    </cfRule>
  </conditionalFormatting>
  <conditionalFormatting sqref="I53:R53 N7:N9 K16:K18">
    <cfRule type="expression" dxfId="4142" priority="51">
      <formula>$S$53="встреча играется"</formula>
    </cfRule>
  </conditionalFormatting>
  <conditionalFormatting sqref="I54:R54 M10:M12 L13:L15">
    <cfRule type="expression" dxfId="4141" priority="52">
      <formula>$S$54="встреча играется"</formula>
    </cfRule>
  </conditionalFormatting>
  <conditionalFormatting sqref="I55:R55 Q22:Q24 P25:P27">
    <cfRule type="expression" dxfId="4140" priority="27">
      <formula>$S$55="встреча играется"</formula>
    </cfRule>
  </conditionalFormatting>
  <conditionalFormatting sqref="I56:R56 R19:R21 O28:O30">
    <cfRule type="expression" dxfId="4139" priority="53">
      <formula>$S$56="встреча играется"</formula>
    </cfRule>
  </conditionalFormatting>
  <conditionalFormatting sqref="I56:R56">
    <cfRule type="expression" dxfId="4138" priority="3">
      <formula>$S$56="сыграна"</formula>
    </cfRule>
  </conditionalFormatting>
  <conditionalFormatting sqref="I57:R57 L7:L9 K10:K12">
    <cfRule type="expression" dxfId="4137" priority="54">
      <formula>$S$57="встреча играется"</formula>
    </cfRule>
  </conditionalFormatting>
  <conditionalFormatting sqref="I57:R57">
    <cfRule type="expression" dxfId="4136" priority="2">
      <formula>$S$57="сыграна"</formula>
    </cfRule>
  </conditionalFormatting>
  <conditionalFormatting sqref="I58:R58 N13:N15 M16:M18">
    <cfRule type="expression" dxfId="4135" priority="55">
      <formula>$S$58="встреча играется"</formula>
    </cfRule>
  </conditionalFormatting>
  <conditionalFormatting sqref="I58:R58">
    <cfRule type="expression" dxfId="4134" priority="28">
      <formula>$S$58="сыграна"</formula>
    </cfRule>
  </conditionalFormatting>
  <conditionalFormatting sqref="I59:R59 P19:P21 O22:O24">
    <cfRule type="expression" dxfId="4133" priority="56">
      <formula>$S$59="встреча играется"</formula>
    </cfRule>
  </conditionalFormatting>
  <conditionalFormatting sqref="I59:R59">
    <cfRule type="expression" dxfId="4132" priority="29">
      <formula>$S$59="сыграна"</formula>
    </cfRule>
  </conditionalFormatting>
  <conditionalFormatting sqref="I60:R60 R25:R27 Q28:Q30">
    <cfRule type="expression" dxfId="4131" priority="57">
      <formula>$S$60="встреча играется"</formula>
    </cfRule>
  </conditionalFormatting>
  <conditionalFormatting sqref="I60:R60">
    <cfRule type="expression" dxfId="4130" priority="30">
      <formula>$S$60="сыграна"</formula>
    </cfRule>
  </conditionalFormatting>
  <conditionalFormatting sqref="J7:J30">
    <cfRule type="endsWith" dxfId="4129" priority="1" operator="endsWith" text="+">
      <formula>RIGHT((J7),LEN("+"))=("+")</formula>
    </cfRule>
  </conditionalFormatting>
  <dataValidations count="1">
    <dataValidation type="list" allowBlank="1" sqref="P33:P60" xr:uid="{00000000-0002-0000-0800-000000000000}">
      <formula1>А7!Список_счета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184</v>
      </c>
      <c r="E7" s="22"/>
      <c r="F7" s="67"/>
      <c r="G7" s="94">
        <v>1</v>
      </c>
      <c r="H7" s="97"/>
      <c r="I7" s="97"/>
      <c r="J7" s="100" t="s">
        <v>185</v>
      </c>
      <c r="K7" s="117"/>
      <c r="L7" s="23">
        <f>IF(LEFT(P57,1)="L",0,(IF(P57="","",(IF(LEFT(P57,1)&gt;RIGHT(P57,1),2,1)))))</f>
        <v>1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2</v>
      </c>
      <c r="P7" s="23" t="str">
        <f>IF(RIGHT(P38,1)="L",0,(IF(P38="","",(IF(RIGHT(P38,1)&gt;LEFT(P38,1),2,1)))))</f>
        <v/>
      </c>
      <c r="Q7" s="23">
        <f>IF(LEFT(P35,1)="L",0,(IF(P35="","",(IF(LEFT(P35,1)&gt;RIGHT(P35,1),2,1)))))</f>
        <v>1</v>
      </c>
      <c r="R7" s="25">
        <f>IF(RIGHT(P45,1)="L",0,(IF(P45="","",(IF(RIGHT(P45,1)&gt;LEFT(P45,1),2,1)))))</f>
        <v>1</v>
      </c>
      <c r="S7" s="109">
        <f>IF((AND(COUNTIF(J7:J30,"&gt;""")&gt;2,COUNTIF(P33:P60,"&gt;""")&gt;0)),SUM(K7,L7,M7,N7,O7,P7,Q7,R7),"")</f>
        <v>7</v>
      </c>
      <c r="T7" s="112"/>
      <c r="U7" s="91" t="s">
        <v>15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186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0:3</v>
      </c>
      <c r="M8" s="27" t="str">
        <f>IF(LEFT(P49,1)="W",$M$4&amp;":0(W)",IF(LEFT(P49,1)="L","0:"&amp;$M$4&amp;"(L)",IF(P49="","",P49)))</f>
        <v>2:3</v>
      </c>
      <c r="N8" s="26" t="str">
        <f>IF(RIGHT(P53,1)="W",$M$4&amp;":0(W)",IF(RIGHT(P53,1)="L","0:"&amp;$M$4&amp;"(L)",IF(P53="","",RIGHT(P53,1)&amp;":"&amp;LEFT(P53,1))))</f>
        <v>1:3</v>
      </c>
      <c r="O8" s="28" t="str">
        <f>IF(LEFT(P41,1)="W",$M$4&amp;":0(W)",IF(LEFT(P41,1)="L","0:"&amp;$M$4&amp;"(L)",IF(P41="","",P41)))</f>
        <v>3:1</v>
      </c>
      <c r="P8" s="26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>2:3</v>
      </c>
      <c r="R8" s="29" t="str">
        <f>IF(RIGHT(P45,1)="W",$M$4&amp;":0(W)",IF(RIGHT(P45,1)="L","0:"&amp;$M$4&amp;"(L)",IF(P45="","",RIGHT(P45,1)&amp;":"&amp;LEFT(P45,1))))</f>
        <v>0:3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187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188</v>
      </c>
      <c r="E10" s="22"/>
      <c r="F10" s="67"/>
      <c r="G10" s="94">
        <v>2</v>
      </c>
      <c r="H10" s="97"/>
      <c r="I10" s="97">
        <v>15</v>
      </c>
      <c r="J10" s="100" t="s">
        <v>189</v>
      </c>
      <c r="K10" s="33">
        <f>IF(RIGHT(P57,1)="L",0,(IF(P57="","",(IF(RIGHT(P57,1)&gt;LEFT(P57,1),2,1)))))</f>
        <v>2</v>
      </c>
      <c r="L10" s="106"/>
      <c r="M10" s="23">
        <f>IF(RIGHT(P54,1)="L",0,(IF(P54="","",(IF(RIGHT(P54,1)&gt;LEFT(P54,1),2,1)))))</f>
        <v>2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 t="str">
        <f>IF(LEFT(P33,1)="L",0,(IF(P33="","",(IF(LEFT(P33,1)&gt;RIGHT(P33,1),2,1)))))</f>
        <v/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2</v>
      </c>
      <c r="S10" s="109">
        <f>IF((AND(COUNTIF(J7:J30,"&gt;""")&gt;2,COUNTIF(P33:P60,"&gt;""")&gt;0)),SUM(K10,L10,M10,N10,O10,P10,Q10,R10),"")</f>
        <v>12</v>
      </c>
      <c r="T10" s="112"/>
      <c r="U10" s="91" t="s">
        <v>10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190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3:0</v>
      </c>
      <c r="L11" s="107"/>
      <c r="M11" s="26" t="str">
        <f>IF(RIGHT(P54,1)="W",$M$4&amp;":0(W)",IF(RIGHT(P54,1)="L","0:"&amp;$M$4&amp;"(L)",IF(P54="","",RIGHT(P54,1)&amp;":"&amp;LEFT(P54,1))))</f>
        <v>3:2</v>
      </c>
      <c r="N11" s="27" t="str">
        <f>IF(LEFT(P50,1)="W",$M$4&amp;":0(W)",IF(LEFT(P50,1)="L","0:"&amp;$M$4&amp;"(L)",IF(P50="","",P50)))</f>
        <v>3:0</v>
      </c>
      <c r="O11" s="35" t="str">
        <f>IF(RIGHT(P37,1)="W",$M$4&amp;":0(W)",IF(RIGHT(P37,1)="L","0:"&amp;$M$4&amp;"(L)",IF(P37="","",RIGHT(P37,1)&amp;":"&amp;LEFT(P37,1))))</f>
        <v>3:0</v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>3:0</v>
      </c>
      <c r="R11" s="39" t="str">
        <f>IF(LEFT(P42,1)="W",$M$4&amp;":0(W)",IF(LEFT(P42,1)="L","0:"&amp;$M$4&amp;"(L)",IF(P42="","",P42)))</f>
        <v>3:0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191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192</v>
      </c>
      <c r="E13" s="22"/>
      <c r="F13" s="67"/>
      <c r="G13" s="94">
        <v>3</v>
      </c>
      <c r="H13" s="97"/>
      <c r="I13" s="97"/>
      <c r="J13" s="100" t="s">
        <v>193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1</v>
      </c>
      <c r="M13" s="106"/>
      <c r="N13" s="23">
        <f>IF(LEFT(P58,1)="L",0,(IF(P58="","",(IF(LEFT(P58,1)&gt;RIGHT(P58,1),2,1)))))</f>
        <v>1</v>
      </c>
      <c r="O13" s="24">
        <f>IF(LEFT(P34,1)="L",0,(IF(P34="","",(IF(LEFT(P34,1)&gt;RIGHT(P34,1),2,1)))))</f>
        <v>2</v>
      </c>
      <c r="P13" s="23" t="str">
        <f>IF(RIGHT(P48,1)="L",0,(IF(P48="","",(IF(RIGHT(P48,1)&gt;LEFT(P48,1),2,1)))))</f>
        <v/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2</v>
      </c>
      <c r="S13" s="109">
        <f>IF((AND(COUNTIF(J7:J30,"&gt;""")&gt;2,COUNTIF(P33:P60,"&gt;""")&gt;0)),SUM(K13,L13,M13,N13,O13,P13,Q13,R13),"")</f>
        <v>10</v>
      </c>
      <c r="T13" s="112"/>
      <c r="U13" s="91" t="s">
        <v>12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194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3:2</v>
      </c>
      <c r="L14" s="27" t="str">
        <f>IF(LEFT(P54,1)="W",$M$4&amp;":0(W)",IF(LEFT(P54,1)="L","0:"&amp;$M$4&amp;"(L)",IF(P54="","",P54)))</f>
        <v>2:3</v>
      </c>
      <c r="M14" s="107"/>
      <c r="N14" s="27" t="str">
        <f>IF(LEFT(P58,1)="W",$M$4&amp;":0(W)",IF(LEFT(P58,1)="L","0:"&amp;$M$4&amp;"(L)",IF(P58="","",P58)))</f>
        <v>1:3</v>
      </c>
      <c r="O14" s="28" t="str">
        <f>IF(LEFT(P34,1)="W",$M$4&amp;":0(W)",IF(LEFT(P34,1)="L","0:"&amp;$M$4&amp;"(L)",IF(P34="","",P34)))</f>
        <v>3:0</v>
      </c>
      <c r="P14" s="26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>3:0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195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2</v>
      </c>
      <c r="N16" s="106"/>
      <c r="O16" s="24">
        <f>IF(RIGHT(P46,1)="L",0,(IF(P46="","",(IF(RIGHT(P46,1)&gt;LEFT(P46,1),2,1)))))</f>
        <v>2</v>
      </c>
      <c r="P16" s="23" t="str">
        <f>IF(LEFT(P43,1)="L",0,(IF(P43="","",(IF(LEFT(P43,1)&gt;RIGHT(P43,1),2,1)))))</f>
        <v/>
      </c>
      <c r="Q16" s="23">
        <f>IF(RIGHT(P40,1)="L",0,(IF(P40="","",(IF(RIGHT(P40,1)&gt;LEFT(P40,1),2,1)))))</f>
        <v>2</v>
      </c>
      <c r="R16" s="25">
        <f>IF(LEFT(P36,1)="L",0,(IF(P36="","",(IF(LEFT(P36,1)&gt;RIGHT(P36,1),2,1)))))</f>
        <v>2</v>
      </c>
      <c r="S16" s="109">
        <f>IF((AND(COUNTIF(J7:J30,"&gt;""")&gt;2,COUNTIF(P33:P60,"&gt;""")&gt;0)),SUM(K16,L16,M16,N16,O16,P16,Q16,R16),"")</f>
        <v>11</v>
      </c>
      <c r="T16" s="112"/>
      <c r="U16" s="91" t="s">
        <v>11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3:1</v>
      </c>
      <c r="L17" s="26" t="str">
        <f>IF(RIGHT(P50,1)="W",$M$4&amp;":0(W)",IF(RIGHT(P50,1)="L","0:"&amp;$M$4&amp;"(L)",IF(P50="","",RIGHT(P50,1)&amp;":"&amp;LEFT(P50,1))))</f>
        <v>0:3</v>
      </c>
      <c r="M17" s="26" t="str">
        <f>IF(RIGHT(P58,1)="W",$M$4&amp;":0(W)",IF(RIGHT(P58,1)="L","0:"&amp;$M$4&amp;"(L)",IF(P58="","",RIGHT(P58,1)&amp;":"&amp;LEFT(P58,1))))</f>
        <v>3:1</v>
      </c>
      <c r="N17" s="107"/>
      <c r="O17" s="35" t="str">
        <f>IF(RIGHT(P46,1)="W",$M$4&amp;":0(W)",IF(RIGHT(P46,1)="L","0:"&amp;$M$4&amp;"(L)",IF(P46="","",RIGHT(P46,1)&amp;":"&amp;LEFT(P46,1))))</f>
        <v>3:1</v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>3:2</v>
      </c>
      <c r="R17" s="39" t="str">
        <f>IF(LEFT(P36,1)="W",$M$4&amp;":0(W)",IF(LEFT(P36,1)="L","0:"&amp;$M$4&amp;"(L)",IF(P36="","",P36)))</f>
        <v>3:0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196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103"/>
      <c r="P19" s="23" t="str">
        <f>IF(LEFT(P59,1)="L",0,(IF(P59="","",(IF(LEFT(P59,1)&gt;RIGHT(P59,1),2,1)))))</f>
        <v/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6</v>
      </c>
      <c r="T19" s="112"/>
      <c r="U19" s="91" t="s">
        <v>16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1:3</v>
      </c>
      <c r="L20" s="27" t="str">
        <f>IF(LEFT(P37,1)="W",$M$4&amp;":0(W)",IF(LEFT(P37,1)="L","0:"&amp;$M$4&amp;"(L)",IF(P37="","",P37)))</f>
        <v>0:3</v>
      </c>
      <c r="M20" s="26" t="str">
        <f>IF(RIGHT(P34,1)="W",$M$4&amp;":0(W)",IF(RIGHT(P34,1)="L","0:"&amp;$M$4&amp;"(L)",IF(P34="","",RIGHT(P34,1)&amp;":"&amp;LEFT(P34,1))))</f>
        <v>0:3</v>
      </c>
      <c r="N20" s="27" t="str">
        <f>IF(LEFT(P46,1)="W",$M$4&amp;":0(W)",IF(LEFT(P46,1)="L","0:"&amp;$M$4&amp;"(L)",IF(P46="","",P46)))</f>
        <v>1:3</v>
      </c>
      <c r="O20" s="104"/>
      <c r="P20" s="26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>1:3</v>
      </c>
      <c r="R20" s="29" t="str">
        <f>IF(RIGHT(P56,1)="W",$M$4&amp;":0(W)",IF(RIGHT(P56,1)="L","0:"&amp;$M$4&amp;"(L)",IF(P56="","",RIGHT(P56,1)&amp;":"&amp;LEFT(P56,1))))</f>
        <v>1:3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191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06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>
        <f>IF((AND(COUNTIF(J7:J30,"&gt;""")&gt;2,COUNTIF(P33:P60,"&gt;""")&gt;0)),SUM(K22,L22,M22,N22,O22,P22,Q22,R22),"")</f>
        <v>0</v>
      </c>
      <c r="T22" s="112"/>
      <c r="U22" s="91" t="s">
        <v>17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>
        <v>3</v>
      </c>
      <c r="J25" s="100" t="s">
        <v>197</v>
      </c>
      <c r="K25" s="33">
        <f>IF(RIGHT(P35,1)="L",0,(IF(P35="","",(IF(RIGHT(P35,1)&gt;LEFT(P35,1),2,1)))))</f>
        <v>2</v>
      </c>
      <c r="L25" s="23">
        <f>IF(LEFT(P47,1)="L",0,(IF(P47="","",(IF(LEFT(P47,1)&gt;RIGHT(P47,1),2,1)))))</f>
        <v>1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1</v>
      </c>
      <c r="O25" s="24">
        <f>IF(RIGHT(P51,1)="L",0,(IF(P51="","",(IF(RIGHT(P51,1)&gt;LEFT(P51,1),2,1)))))</f>
        <v>2</v>
      </c>
      <c r="P25" s="24" t="str">
        <f>IF(LEFT(P55,1)="L",0,(IF(P55="","",(IF(LEFT(P55,1)&gt;RIGHT(P55,1),2,1)))))</f>
        <v/>
      </c>
      <c r="Q25" s="106"/>
      <c r="R25" s="25">
        <f>IF(LEFT(P60,1)="L",0,(IF(P60="","",(IF(LEFT(P60,1)&gt;RIGHT(P60,1),2,1)))))</f>
        <v>1</v>
      </c>
      <c r="S25" s="109">
        <f>IF((AND(COUNTIF(J7:J30,"&gt;""")&gt;2,COUNTIF(P33:P60,"&gt;""")&gt;0)),SUM(K25,L25,M25,N25,O25,P25,Q25,R25),"")</f>
        <v>8</v>
      </c>
      <c r="T25" s="112"/>
      <c r="U25" s="91" t="s">
        <v>14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3:2</v>
      </c>
      <c r="L26" s="27" t="str">
        <f>IF(LEFT(P47)="W",$M$4&amp;":0(W)",IF(LEFT(P47,1)="L","0:"&amp;$M$4&amp;"(L)",IF(P47="","",P47)))</f>
        <v>0:3</v>
      </c>
      <c r="M26" s="26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>2:3</v>
      </c>
      <c r="O26" s="35" t="str">
        <f>IF(RIGHT(P51,1)="W",$M$4&amp;":0(W)",IF(RIGHT(P51,1)="L","0:"&amp;$M$4&amp;"(L)",IF(P51="","",RIGHT(P51,1)&amp;":"&amp;LEFT(P51,1))))</f>
        <v>3:1</v>
      </c>
      <c r="P26" s="35" t="str">
        <f>IF(LEFT(P55,1)="W",$M$4&amp;":0(W)",IF(LEFT(P55,1)="L","0:"&amp;$M$4&amp;"(L)",IF(P55="","",P55)))</f>
        <v/>
      </c>
      <c r="Q26" s="107"/>
      <c r="R26" s="39" t="str">
        <f>IF(LEFT(P60,1)="W",$M$4&amp;":0(W)",IF(LEFT(P60,1)="L","0:"&amp;$M$4&amp;"(L)",IF(P60="","",P60)))</f>
        <v>0:3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198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1</v>
      </c>
      <c r="N28" s="23">
        <f>IF(RIGHT(P36,1)="L",0,(IF(P36="","",(IF(RIGHT(P36,1)&gt;LEFT(P36,1),2,1)))))</f>
        <v>1</v>
      </c>
      <c r="O28" s="24">
        <f>IF(LEFT(P56,1)="L",0,(IF(P56="","",(IF(LEFT(P56,1)&gt;RIGHT(P56,1),2,1)))))</f>
        <v>2</v>
      </c>
      <c r="P28" s="24" t="str">
        <f>IF(RIGHT(P52,1)="L",0,(IF(P52="","",(IF(RIGHT(P52,1)&gt;LEFT(P52,1),2,1)))))</f>
        <v/>
      </c>
      <c r="Q28" s="23">
        <f>IF(RIGHT(P60,1)="L",0,(IF(P60="","",(IF(RIGHT(P60,1)&gt;LEFT(P60,1),2,1)))))</f>
        <v>2</v>
      </c>
      <c r="R28" s="144"/>
      <c r="S28" s="109">
        <f>IF((AND(COUNTIF(J7:J30,"&gt;""")&gt;2,COUNTIF(P33:P60,"&gt;""")&gt;0)),SUM(K28,L28,M28,N28,O28,P28,Q28,R28),"")</f>
        <v>9</v>
      </c>
      <c r="T28" s="112"/>
      <c r="U28" s="91" t="s">
        <v>13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3:0</v>
      </c>
      <c r="L29" s="26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0:3</v>
      </c>
      <c r="N29" s="26" t="str">
        <f>IF(RIGHT(P36,1)="W",$M$4&amp;":0(W)",IF(RIGHT(P36,1)="L","0:"&amp;$M$4&amp;"(L)",IF(P36="","",RIGHT(P36,1)&amp;":"&amp;LEFT(P36,1))))</f>
        <v>0:3</v>
      </c>
      <c r="O29" s="28" t="str">
        <f>IF(LEFT(P56,1)="W",$M$4&amp;":0(W)",IF(LEFT(P56,1)="L","0:"&amp;$M$4&amp;"(L)",IF(P56="","",P56)))</f>
        <v>3:1</v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>3:0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IF(А8!Уч2="","",А8!Уч2)</f>
        <v>Такабаев Мади+</v>
      </c>
      <c r="K33" s="52" t="str">
        <f t="shared" ref="K33:K60" si="0">"-"</f>
        <v>-</v>
      </c>
      <c r="L33" s="123" t="str">
        <f>IF(А8!Уч6="","",А8!Уч6)</f>
        <v>Қуандықов Тажмұханбет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28</v>
      </c>
      <c r="J34" s="56" t="str">
        <f>IF(А8!Уч3="","",А8!Уч3)</f>
        <v>Мертен Кенжехан+</v>
      </c>
      <c r="K34" s="57" t="str">
        <f t="shared" si="0"/>
        <v>-</v>
      </c>
      <c r="L34" s="126" t="str">
        <f>IF(А8!Уч5="","",А8!Уч5)</f>
        <v>Саметов Нагметжан+</v>
      </c>
      <c r="M34" s="127"/>
      <c r="N34" s="127"/>
      <c r="O34" s="128"/>
      <c r="P34" s="58" t="s">
        <v>35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31</v>
      </c>
      <c r="J35" s="60" t="str">
        <f>IF(А8!Уч1="","",А8!Уч1)</f>
        <v>Фуяров Равиль+</v>
      </c>
      <c r="K35" s="61" t="str">
        <f t="shared" si="0"/>
        <v>-</v>
      </c>
      <c r="L35" s="129" t="str">
        <f>IF(А8!Уч7="","",А8!Уч7)</f>
        <v>Фу Дмитрий+</v>
      </c>
      <c r="M35" s="115"/>
      <c r="N35" s="115"/>
      <c r="O35" s="116"/>
      <c r="P35" s="62" t="s">
        <v>42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29</v>
      </c>
      <c r="J36" s="64" t="str">
        <f>IF(А8!Уч4="","",А8!Уч4)</f>
        <v>Кужунтаев Мансур+</v>
      </c>
      <c r="K36" s="65" t="str">
        <f t="shared" si="0"/>
        <v>-</v>
      </c>
      <c r="L36" s="120" t="str">
        <f>IF(А8!Уч8="","",А8!Уч8)</f>
        <v>Жуманов Мурат+</v>
      </c>
      <c r="M36" s="121"/>
      <c r="N36" s="121"/>
      <c r="O36" s="122"/>
      <c r="P36" s="66" t="s">
        <v>35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27</v>
      </c>
      <c r="J37" s="51" t="str">
        <f>IF(А8!Уч5="","",А8!Уч5)</f>
        <v>Саметов Нагметжан+</v>
      </c>
      <c r="K37" s="52" t="str">
        <f t="shared" si="0"/>
        <v>-</v>
      </c>
      <c r="L37" s="123" t="str">
        <f>IF(А8!Уч2="","",А8!Уч2)</f>
        <v>Такабаев Мади+</v>
      </c>
      <c r="M37" s="124"/>
      <c r="N37" s="124"/>
      <c r="O37" s="125"/>
      <c r="P37" s="53" t="s">
        <v>39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IF(А8!Уч6="","",А8!Уч6)</f>
        <v>Қуандықов Тажмұханбет</v>
      </c>
      <c r="K38" s="57" t="str">
        <f t="shared" si="0"/>
        <v>-</v>
      </c>
      <c r="L38" s="126" t="str">
        <f>IF(А8!Уч1="","",А8!Уч1)</f>
        <v>Фуяров Равиль+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29</v>
      </c>
      <c r="J39" s="60" t="str">
        <f>IF(А8!Уч8="","",А8!Уч8)</f>
        <v>Жуманов Мурат+</v>
      </c>
      <c r="K39" s="61" t="str">
        <f t="shared" si="0"/>
        <v>-</v>
      </c>
      <c r="L39" s="129" t="str">
        <f>IF(А8!Уч3="","",А8!Уч3)</f>
        <v>Мертен Кенжехан+</v>
      </c>
      <c r="M39" s="115"/>
      <c r="N39" s="115"/>
      <c r="O39" s="116"/>
      <c r="P39" s="62" t="s">
        <v>39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27</v>
      </c>
      <c r="J40" s="64" t="str">
        <f>IF(А8!Уч7="","",А8!Уч7)</f>
        <v>Фу Дмитрий+</v>
      </c>
      <c r="K40" s="65" t="str">
        <f t="shared" si="0"/>
        <v>-</v>
      </c>
      <c r="L40" s="120" t="str">
        <f>IF(А8!Уч4="","",А8!Уч4)</f>
        <v>Кужунтаев Мансур+</v>
      </c>
      <c r="M40" s="121"/>
      <c r="N40" s="121"/>
      <c r="O40" s="122"/>
      <c r="P40" s="66" t="s">
        <v>42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29</v>
      </c>
      <c r="J41" s="51" t="str">
        <f>IF(А8!Уч1="","",А8!Уч1)</f>
        <v>Фуяров Равиль+</v>
      </c>
      <c r="K41" s="52" t="str">
        <f t="shared" si="0"/>
        <v>-</v>
      </c>
      <c r="L41" s="123" t="str">
        <f>IF(А8!Уч5="","",А8!Уч5)</f>
        <v>Саметов Нагметжан+</v>
      </c>
      <c r="M41" s="124"/>
      <c r="N41" s="124"/>
      <c r="O41" s="125"/>
      <c r="P41" s="53" t="s">
        <v>37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28</v>
      </c>
      <c r="J42" s="56" t="str">
        <f>IF(А8!Уч2="","",А8!Уч2)</f>
        <v>Такабаев Мади+</v>
      </c>
      <c r="K42" s="57" t="str">
        <f t="shared" si="0"/>
        <v>-</v>
      </c>
      <c r="L42" s="126" t="str">
        <f>IF(А8!Уч8="","",А8!Уч8)</f>
        <v>Жуманов Мурат+</v>
      </c>
      <c r="M42" s="127"/>
      <c r="N42" s="127"/>
      <c r="O42" s="128"/>
      <c r="P42" s="58" t="s">
        <v>35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IF(А8!Уч4="","",А8!Уч4)</f>
        <v>Кужунтаев Мансур+</v>
      </c>
      <c r="K43" s="61" t="str">
        <f t="shared" si="0"/>
        <v>-</v>
      </c>
      <c r="L43" s="129" t="str">
        <f>IF(А8!Уч6="","",А8!Уч6)</f>
        <v>Қуандықов Тажмұханбет</v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27</v>
      </c>
      <c r="J44" s="64" t="str">
        <f>IF(А8!Уч3="","",А8!Уч3)</f>
        <v>Мертен Кенжехан+</v>
      </c>
      <c r="K44" s="65" t="str">
        <f t="shared" si="0"/>
        <v>-</v>
      </c>
      <c r="L44" s="120" t="str">
        <f>IF(А8!Уч7="","",А8!Уч7)</f>
        <v>Фу Дмитрий+</v>
      </c>
      <c r="M44" s="121"/>
      <c r="N44" s="121"/>
      <c r="O44" s="122"/>
      <c r="P44" s="66" t="s">
        <v>37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29</v>
      </c>
      <c r="J45" s="51" t="str">
        <f>IF(А8!Уч8="","",А8!Уч8)</f>
        <v>Жуманов Мурат+</v>
      </c>
      <c r="K45" s="52" t="str">
        <f t="shared" si="0"/>
        <v>-</v>
      </c>
      <c r="L45" s="123" t="str">
        <f>IF(А8!Уч1="","",А8!Уч1)</f>
        <v>Фуяров Равиль+</v>
      </c>
      <c r="M45" s="124"/>
      <c r="N45" s="124"/>
      <c r="O45" s="125"/>
      <c r="P45" s="53" t="s">
        <v>35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29</v>
      </c>
      <c r="J46" s="56" t="str">
        <f>IF(А8!Уч5="","",А8!Уч5)</f>
        <v>Саметов Нагметжан+</v>
      </c>
      <c r="K46" s="57" t="str">
        <f t="shared" si="0"/>
        <v>-</v>
      </c>
      <c r="L46" s="126" t="str">
        <f>IF(А8!Уч4="","",А8!Уч4)</f>
        <v>Кужунтаев Мансур+</v>
      </c>
      <c r="M46" s="127"/>
      <c r="N46" s="127"/>
      <c r="O46" s="128"/>
      <c r="P46" s="58" t="s">
        <v>41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27</v>
      </c>
      <c r="J47" s="60" t="str">
        <f>IF(А8!Уч7="","",А8!Уч7)</f>
        <v>Фу Дмитрий+</v>
      </c>
      <c r="K47" s="61" t="str">
        <f t="shared" si="0"/>
        <v>-</v>
      </c>
      <c r="L47" s="129" t="str">
        <f>IF(А8!Уч2="","",А8!Уч2)</f>
        <v>Такабаев Мади+</v>
      </c>
      <c r="M47" s="115"/>
      <c r="N47" s="115"/>
      <c r="O47" s="116"/>
      <c r="P47" s="62" t="s">
        <v>39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IF(А8!Уч6="","",А8!Уч6)</f>
        <v>Қуандықов Тажмұханбет</v>
      </c>
      <c r="K48" s="65" t="str">
        <f t="shared" si="0"/>
        <v>-</v>
      </c>
      <c r="L48" s="120" t="str">
        <f>IF(А8!Уч3="","",А8!Уч3)</f>
        <v>Мертен Кенжехан+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28</v>
      </c>
      <c r="J49" s="51" t="str">
        <f>IF(А8!Уч1="","",А8!Уч1)</f>
        <v>Фуяров Равиль+</v>
      </c>
      <c r="K49" s="52" t="str">
        <f t="shared" si="0"/>
        <v>-</v>
      </c>
      <c r="L49" s="123" t="str">
        <f>IF(А8!Уч3="","",А8!Уч3)</f>
        <v>Мертен Кенжехан+</v>
      </c>
      <c r="M49" s="124"/>
      <c r="N49" s="124"/>
      <c r="O49" s="125"/>
      <c r="P49" s="53" t="s">
        <v>42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30</v>
      </c>
      <c r="J50" s="56" t="str">
        <f>IF(А8!Уч2="","",А8!Уч2)</f>
        <v>Такабаев Мади+</v>
      </c>
      <c r="K50" s="57" t="str">
        <f t="shared" si="0"/>
        <v>-</v>
      </c>
      <c r="L50" s="126" t="str">
        <f>IF(А8!Уч4="","",А8!Уч4)</f>
        <v>Кужунтаев Мансур+</v>
      </c>
      <c r="M50" s="127"/>
      <c r="N50" s="127"/>
      <c r="O50" s="128"/>
      <c r="P50" s="58" t="s">
        <v>35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27</v>
      </c>
      <c r="J51" s="60" t="str">
        <f>IF(А8!Уч5="","",А8!Уч5)</f>
        <v>Саметов Нагметжан+</v>
      </c>
      <c r="K51" s="61" t="str">
        <f t="shared" si="0"/>
        <v>-</v>
      </c>
      <c r="L51" s="129" t="str">
        <f>IF(А8!Уч7="","",А8!Уч7)</f>
        <v>Фу Дмитрий+</v>
      </c>
      <c r="M51" s="115"/>
      <c r="N51" s="115"/>
      <c r="O51" s="116"/>
      <c r="P51" s="62" t="s">
        <v>41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IF(А8!Уч6="","",А8!Уч6)</f>
        <v>Қуандықов Тажмұханбет</v>
      </c>
      <c r="K52" s="65" t="str">
        <f t="shared" si="0"/>
        <v>-</v>
      </c>
      <c r="L52" s="120" t="str">
        <f>IF(А8!Уч8="","",А8!Уч8)</f>
        <v>Жуманов Мурат+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28</v>
      </c>
      <c r="J53" s="51" t="str">
        <f>IF(А8!Уч4="","",А8!Уч4)</f>
        <v>Кужунтаев Мансур+</v>
      </c>
      <c r="K53" s="52" t="str">
        <f t="shared" si="0"/>
        <v>-</v>
      </c>
      <c r="L53" s="123" t="str">
        <f>IF(А8!Уч1="","",А8!Уч1)</f>
        <v>Фуяров Равиль+</v>
      </c>
      <c r="M53" s="124"/>
      <c r="N53" s="124"/>
      <c r="O53" s="125"/>
      <c r="P53" s="53" t="s">
        <v>37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30</v>
      </c>
      <c r="J54" s="56" t="str">
        <f>IF(А8!Уч3="","",А8!Уч3)</f>
        <v>Мертен Кенжехан+</v>
      </c>
      <c r="K54" s="57" t="str">
        <f t="shared" si="0"/>
        <v>-</v>
      </c>
      <c r="L54" s="126" t="str">
        <f>IF(А8!Уч2="","",А8!Уч2)</f>
        <v>Такабаев Мади+</v>
      </c>
      <c r="M54" s="127"/>
      <c r="N54" s="127"/>
      <c r="O54" s="128"/>
      <c r="P54" s="58" t="s">
        <v>42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IF(А8!Уч7="","",А8!Уч7)</f>
        <v>Фу Дмитрий+</v>
      </c>
      <c r="K55" s="61" t="str">
        <f t="shared" si="0"/>
        <v>-</v>
      </c>
      <c r="L55" s="129" t="str">
        <f>IF(А8!Уч6="","",А8!Уч6)</f>
        <v>Қуандықов Тажмұханбет</v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27</v>
      </c>
      <c r="J56" s="64" t="str">
        <f>IF(А8!Уч8="","",А8!Уч8)</f>
        <v>Жуманов Мурат+</v>
      </c>
      <c r="K56" s="65" t="str">
        <f t="shared" si="0"/>
        <v>-</v>
      </c>
      <c r="L56" s="120" t="str">
        <f>IF(А8!Уч5="","",А8!Уч5)</f>
        <v>Саметов Нагметжан+</v>
      </c>
      <c r="M56" s="121"/>
      <c r="N56" s="121"/>
      <c r="O56" s="122"/>
      <c r="P56" s="66" t="s">
        <v>37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31</v>
      </c>
      <c r="J57" s="51" t="str">
        <f>IF(А8!Уч1="","",А8!Уч1)</f>
        <v>Фуяров Равиль+</v>
      </c>
      <c r="K57" s="52" t="str">
        <f t="shared" si="0"/>
        <v>-</v>
      </c>
      <c r="L57" s="123" t="str">
        <f>IF(А8!Уч2="","",А8!Уч2)</f>
        <v>Такабаев Мади+</v>
      </c>
      <c r="M57" s="124"/>
      <c r="N57" s="124"/>
      <c r="O57" s="125"/>
      <c r="P57" s="53" t="s">
        <v>39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28</v>
      </c>
      <c r="J58" s="56" t="str">
        <f>IF(А8!Уч3="","",А8!Уч3)</f>
        <v>Мертен Кенжехан+</v>
      </c>
      <c r="K58" s="57" t="str">
        <f t="shared" si="0"/>
        <v>-</v>
      </c>
      <c r="L58" s="126" t="str">
        <f>IF(А8!Уч4="","",А8!Уч4)</f>
        <v>Кужунтаев Мансур+</v>
      </c>
      <c r="M58" s="127"/>
      <c r="N58" s="127"/>
      <c r="O58" s="128"/>
      <c r="P58" s="58" t="s">
        <v>41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IF(А8!Уч5="","",А8!Уч5)</f>
        <v>Саметов Нагметжан+</v>
      </c>
      <c r="K59" s="61" t="str">
        <f t="shared" si="0"/>
        <v>-</v>
      </c>
      <c r="L59" s="129" t="str">
        <f>IF(А8!Уч6="","",А8!Уч6)</f>
        <v>Қуандықов Тажмұханбет</v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27</v>
      </c>
      <c r="J60" s="64" t="str">
        <f>IF(А8!Уч7="","",А8!Уч7)</f>
        <v>Фу Дмитрий+</v>
      </c>
      <c r="K60" s="65" t="str">
        <f t="shared" si="0"/>
        <v>-</v>
      </c>
      <c r="L60" s="120" t="str">
        <f>IF(А8!Уч8="","",А8!Уч8)</f>
        <v>Жуманов Мурат+</v>
      </c>
      <c r="M60" s="121"/>
      <c r="N60" s="121"/>
      <c r="O60" s="122"/>
      <c r="P60" s="66" t="s">
        <v>39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128" priority="6">
      <formula>$S$35="сыграна"</formula>
    </cfRule>
  </conditionalFormatting>
  <conditionalFormatting sqref="I36:Q36">
    <cfRule type="expression" dxfId="4127" priority="7">
      <formula>$S$36="сыграна"</formula>
    </cfRule>
  </conditionalFormatting>
  <conditionalFormatting sqref="I37:Q37">
    <cfRule type="expression" dxfId="4126" priority="8">
      <formula>$S$37="сыграна"</formula>
    </cfRule>
  </conditionalFormatting>
  <conditionalFormatting sqref="I38:Q38">
    <cfRule type="expression" dxfId="4125" priority="9">
      <formula>$S$38="сыграна"</formula>
    </cfRule>
  </conditionalFormatting>
  <conditionalFormatting sqref="I39:Q39">
    <cfRule type="expression" dxfId="4124" priority="10">
      <formula>$S$39="сыграна"</formula>
    </cfRule>
  </conditionalFormatting>
  <conditionalFormatting sqref="I40:Q40">
    <cfRule type="expression" dxfId="4123" priority="11">
      <formula>$S$40="сыграна"</formula>
    </cfRule>
  </conditionalFormatting>
  <conditionalFormatting sqref="I41:Q41">
    <cfRule type="expression" dxfId="4122" priority="12">
      <formula>$S$41="сыграна"</formula>
    </cfRule>
  </conditionalFormatting>
  <conditionalFormatting sqref="I42:Q42">
    <cfRule type="expression" dxfId="4121" priority="13">
      <formula>$S$42="сыграна"</formula>
    </cfRule>
  </conditionalFormatting>
  <conditionalFormatting sqref="I43:Q43">
    <cfRule type="expression" dxfId="4120" priority="14">
      <formula>$S$43="сыграна"</formula>
    </cfRule>
  </conditionalFormatting>
  <conditionalFormatting sqref="I46:Q46">
    <cfRule type="expression" dxfId="4119" priority="17">
      <formula>$S$46="сыграна"</formula>
    </cfRule>
  </conditionalFormatting>
  <conditionalFormatting sqref="I47:Q47">
    <cfRule type="expression" dxfId="4118" priority="18">
      <formula>$S$47="сыграна"</formula>
    </cfRule>
  </conditionalFormatting>
  <conditionalFormatting sqref="I48:Q48">
    <cfRule type="expression" dxfId="4117" priority="19">
      <formula>$S$48="сыграна"</formula>
    </cfRule>
  </conditionalFormatting>
  <conditionalFormatting sqref="I49:Q49">
    <cfRule type="expression" dxfId="4116" priority="20">
      <formula>$S$49="сыграна"</formula>
    </cfRule>
  </conditionalFormatting>
  <conditionalFormatting sqref="I50:Q50">
    <cfRule type="expression" dxfId="4115" priority="21">
      <formula>$S$50="сыграна"</formula>
    </cfRule>
  </conditionalFormatting>
  <conditionalFormatting sqref="I51:Q51">
    <cfRule type="expression" dxfId="4114" priority="22">
      <formula>$S$51="сыграна"</formula>
    </cfRule>
  </conditionalFormatting>
  <conditionalFormatting sqref="I52:Q52">
    <cfRule type="expression" dxfId="4113" priority="23">
      <formula>$S$52="сыграна"</formula>
    </cfRule>
  </conditionalFormatting>
  <conditionalFormatting sqref="I53:Q53">
    <cfRule type="expression" dxfId="4112" priority="24">
      <formula>$S$53="сыграна"</formula>
    </cfRule>
  </conditionalFormatting>
  <conditionalFormatting sqref="I54:Q54">
    <cfRule type="expression" dxfId="4111" priority="25">
      <formula>$S$54="сыграна"</formula>
    </cfRule>
  </conditionalFormatting>
  <conditionalFormatting sqref="I55:Q55">
    <cfRule type="expression" dxfId="4110" priority="26">
      <formula>$S$55="сыграна"</formula>
    </cfRule>
  </conditionalFormatting>
  <conditionalFormatting sqref="I33:R33 P10:P12 L22:L24">
    <cfRule type="expression" dxfId="4109" priority="31">
      <formula>$S$33="встреча играется"</formula>
    </cfRule>
  </conditionalFormatting>
  <conditionalFormatting sqref="I33:R33">
    <cfRule type="expression" dxfId="4108" priority="4">
      <formula>$S$33="сыграна"</formula>
    </cfRule>
  </conditionalFormatting>
  <conditionalFormatting sqref="I34:R34 O13:O15 M19:M21">
    <cfRule type="expression" dxfId="4107" priority="32">
      <formula>$S$34="встреча играется"</formula>
    </cfRule>
  </conditionalFormatting>
  <conditionalFormatting sqref="I34:R34">
    <cfRule type="expression" dxfId="4106" priority="5">
      <formula>$S$34="сыграна"</formula>
    </cfRule>
  </conditionalFormatting>
  <conditionalFormatting sqref="I35:R35 Q7:Q9 K25:K27">
    <cfRule type="expression" dxfId="4105" priority="33">
      <formula>$S$35="встреча играется"</formula>
    </cfRule>
  </conditionalFormatting>
  <conditionalFormatting sqref="I36:R36 R16:R18 N28:N30">
    <cfRule type="expression" dxfId="4104" priority="34">
      <formula>$S$36="встреча играется"</formula>
    </cfRule>
  </conditionalFormatting>
  <conditionalFormatting sqref="I37:R37 O10:O12 L19:L21">
    <cfRule type="expression" dxfId="4103" priority="35">
      <formula>$S$37="встреча играется"</formula>
    </cfRule>
  </conditionalFormatting>
  <conditionalFormatting sqref="I38:R38 P7:P9 K22:K24">
    <cfRule type="expression" dxfId="4102" priority="36">
      <formula>$S$38="встреча играется"</formula>
    </cfRule>
  </conditionalFormatting>
  <conditionalFormatting sqref="I39:R39 R13:R15 M28:M30">
    <cfRule type="expression" dxfId="4101" priority="37">
      <formula>$S$39="встреча играется"</formula>
    </cfRule>
  </conditionalFormatting>
  <conditionalFormatting sqref="I40:R40 Q16:Q18 N25:N27">
    <cfRule type="expression" dxfId="4100" priority="38">
      <formula>$S$40="встреча играется"</formula>
    </cfRule>
  </conditionalFormatting>
  <conditionalFormatting sqref="I41:R41 O7:O9 K19:K21">
    <cfRule type="expression" dxfId="4099" priority="39">
      <formula>$S$41="встреча играется"</formula>
    </cfRule>
  </conditionalFormatting>
  <conditionalFormatting sqref="I42:R42 R10:R12 L28:L30">
    <cfRule type="expression" dxfId="4098" priority="40">
      <formula>$S$42="встреча играется"</formula>
    </cfRule>
  </conditionalFormatting>
  <conditionalFormatting sqref="I43:R43 P16:P18 N22:N24">
    <cfRule type="expression" dxfId="4097" priority="41">
      <formula>$S$43="встреча играется"</formula>
    </cfRule>
  </conditionalFormatting>
  <conditionalFormatting sqref="I44:R44 Q13:Q15 M25:M27">
    <cfRule type="expression" dxfId="4096" priority="42">
      <formula>$S$44="встреча играется"</formula>
    </cfRule>
  </conditionalFormatting>
  <conditionalFormatting sqref="I44:R44">
    <cfRule type="expression" dxfId="4095" priority="15">
      <formula>$S$44="сыграна"</formula>
    </cfRule>
  </conditionalFormatting>
  <conditionalFormatting sqref="I45:R45 R7:R9 K28:K30">
    <cfRule type="expression" dxfId="4094" priority="43">
      <formula>$S$45="встреча играется"</formula>
    </cfRule>
  </conditionalFormatting>
  <conditionalFormatting sqref="I45:R45">
    <cfRule type="expression" dxfId="4093" priority="16">
      <formula>$S$45="сыграна"</formula>
    </cfRule>
  </conditionalFormatting>
  <conditionalFormatting sqref="I46:R46 O16:O18 N19:N21">
    <cfRule type="expression" dxfId="4092" priority="44">
      <formula>$S$46="встреча играется"</formula>
    </cfRule>
  </conditionalFormatting>
  <conditionalFormatting sqref="I47:R47 Q10:Q12 L25:L27">
    <cfRule type="expression" dxfId="4091" priority="45">
      <formula>$S$47="встреча играется"</formula>
    </cfRule>
  </conditionalFormatting>
  <conditionalFormatting sqref="I48:R48 P13:P15 M22:M24">
    <cfRule type="expression" dxfId="4090" priority="46">
      <formula>$S$48="встреча играется"</formula>
    </cfRule>
  </conditionalFormatting>
  <conditionalFormatting sqref="I49:R49 M7:M9 K13:K15">
    <cfRule type="expression" dxfId="4089" priority="47">
      <formula>$S$49="встреча играется"</formula>
    </cfRule>
  </conditionalFormatting>
  <conditionalFormatting sqref="I50:R50 N10:N12 L16:L18">
    <cfRule type="expression" dxfId="4088" priority="48">
      <formula>$S$50="встреча играется"</formula>
    </cfRule>
  </conditionalFormatting>
  <conditionalFormatting sqref="I51:R51 Q19:Q21 O25:O27">
    <cfRule type="expression" dxfId="4087" priority="49">
      <formula>$S$51="встреча играется"</formula>
    </cfRule>
  </conditionalFormatting>
  <conditionalFormatting sqref="I52:R52 R22:R24 P28:P30">
    <cfRule type="expression" dxfId="4086" priority="50">
      <formula>$S$52="встреча играется"</formula>
    </cfRule>
  </conditionalFormatting>
  <conditionalFormatting sqref="I53:R53 N7:N9 K16:K18">
    <cfRule type="expression" dxfId="4085" priority="51">
      <formula>$S$53="встреча играется"</formula>
    </cfRule>
  </conditionalFormatting>
  <conditionalFormatting sqref="I54:R54 M10:M12 L13:L15">
    <cfRule type="expression" dxfId="4084" priority="52">
      <formula>$S$54="встреча играется"</formula>
    </cfRule>
  </conditionalFormatting>
  <conditionalFormatting sqref="I55:R55 Q22:Q24 P25:P27">
    <cfRule type="expression" dxfId="4083" priority="27">
      <formula>$S$55="встреча играется"</formula>
    </cfRule>
  </conditionalFormatting>
  <conditionalFormatting sqref="I56:R56 R19:R21 O28:O30">
    <cfRule type="expression" dxfId="4082" priority="53">
      <formula>$S$56="встреча играется"</formula>
    </cfRule>
  </conditionalFormatting>
  <conditionalFormatting sqref="I56:R56">
    <cfRule type="expression" dxfId="4081" priority="3">
      <formula>$S$56="сыграна"</formula>
    </cfRule>
  </conditionalFormatting>
  <conditionalFormatting sqref="I57:R57 L7:L9 K10:K12">
    <cfRule type="expression" dxfId="4080" priority="54">
      <formula>$S$57="встреча играется"</formula>
    </cfRule>
  </conditionalFormatting>
  <conditionalFormatting sqref="I57:R57">
    <cfRule type="expression" dxfId="4079" priority="2">
      <formula>$S$57="сыграна"</formula>
    </cfRule>
  </conditionalFormatting>
  <conditionalFormatting sqref="I58:R58 N13:N15 M16:M18">
    <cfRule type="expression" dxfId="4078" priority="55">
      <formula>$S$58="встреча играется"</formula>
    </cfRule>
  </conditionalFormatting>
  <conditionalFormatting sqref="I58:R58">
    <cfRule type="expression" dxfId="4077" priority="28">
      <formula>$S$58="сыграна"</formula>
    </cfRule>
  </conditionalFormatting>
  <conditionalFormatting sqref="I59:R59 P19:P21 O22:O24">
    <cfRule type="expression" dxfId="4076" priority="56">
      <formula>$S$59="встреча играется"</formula>
    </cfRule>
  </conditionalFormatting>
  <conditionalFormatting sqref="I59:R59">
    <cfRule type="expression" dxfId="4075" priority="29">
      <formula>$S$59="сыграна"</formula>
    </cfRule>
  </conditionalFormatting>
  <conditionalFormatting sqref="I60:R60 R25:R27 Q28:Q30">
    <cfRule type="expression" dxfId="4074" priority="57">
      <formula>$S$60="встреча играется"</formula>
    </cfRule>
  </conditionalFormatting>
  <conditionalFormatting sqref="I60:R60">
    <cfRule type="expression" dxfId="4073" priority="30">
      <formula>$S$60="сыграна"</formula>
    </cfRule>
  </conditionalFormatting>
  <conditionalFormatting sqref="J7:J30">
    <cfRule type="endsWith" dxfId="4072" priority="1" operator="endsWith" text="+">
      <formula>RIGHT((J7),LEN("+"))=("+")</formula>
    </cfRule>
  </conditionalFormatting>
  <dataValidations count="1">
    <dataValidation type="list" allowBlank="1" sqref="P33:P60" xr:uid="{00000000-0002-0000-0900-000000000000}">
      <formula1>А8!Список_счета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199</v>
      </c>
      <c r="E7" s="22"/>
      <c r="F7" s="67"/>
      <c r="G7" s="94">
        <v>1</v>
      </c>
      <c r="H7" s="97"/>
      <c r="I7" s="97"/>
      <c r="J7" s="100" t="s">
        <v>200</v>
      </c>
      <c r="K7" s="117"/>
      <c r="L7" s="23">
        <f>IF(LEFT(P57,1)="L",0,(IF(P57="","",(IF(LEFT(P57,1)&gt;RIGHT(P57,1),2,1)))))</f>
        <v>2</v>
      </c>
      <c r="M7" s="23">
        <f>IF(LEFT(P49,1)="L",0,(IF(P49="","",(IF(LEFT(P49,1)&gt;RIGHT(P49,1),2,1)))))</f>
        <v>1</v>
      </c>
      <c r="N7" s="23">
        <f>IF(RIGHT(P53,1)="L",0,(IF(P53="","",(IF(RIGHT(P53,1)&gt;LEFT(P53,1),2,1)))))</f>
        <v>1</v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2</v>
      </c>
      <c r="Q7" s="23">
        <f>IF(LEFT(P35,1)="L",0,(IF(P35="","",(IF(LEFT(P35,1)&gt;RIGHT(P35,1),2,1)))))</f>
        <v>2</v>
      </c>
      <c r="R7" s="25">
        <f>IF(RIGHT(P45,1)="L",0,(IF(P45="","",(IF(RIGHT(P45,1)&gt;LEFT(P45,1),2,1)))))</f>
        <v>1</v>
      </c>
      <c r="S7" s="109">
        <f>IF((AND(COUNTIF(J7:J30,"&gt;""")&gt;2,COUNTIF(P33:P60,"&gt;""")&gt;0)),SUM(K7,L7,M7,N7,O7,P7,Q7,R7),"")</f>
        <v>11</v>
      </c>
      <c r="T7" s="112"/>
      <c r="U7" s="91" t="s">
        <v>12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201</v>
      </c>
      <c r="E8" s="22"/>
      <c r="F8" s="67"/>
      <c r="G8" s="95"/>
      <c r="H8" s="98"/>
      <c r="I8" s="98"/>
      <c r="J8" s="101"/>
      <c r="K8" s="118"/>
      <c r="L8" s="27" t="str">
        <f>IF(LEFT(P57,1)="W",$M$4&amp;":0(W)",IF(LEFT(P57,1)="L","0:"&amp;$M$4&amp;"(L)",IF(P57="","",P57)))</f>
        <v>3:0</v>
      </c>
      <c r="M8" s="27" t="str">
        <f>IF(LEFT(P49,1)="W",$M$4&amp;":0(W)",IF(LEFT(P49,1)="L","0:"&amp;$M$4&amp;"(L)",IF(P49="","",P49)))</f>
        <v>1:3</v>
      </c>
      <c r="N8" s="26" t="str">
        <f>IF(RIGHT(P53,1)="W",$M$4&amp;":0(W)",IF(RIGHT(P53,1)="L","0:"&amp;$M$4&amp;"(L)",IF(P53="","",RIGHT(P53,1)&amp;":"&amp;LEFT(P53,1))))</f>
        <v>1:3</v>
      </c>
      <c r="O8" s="28" t="str">
        <f>IF(LEFT(P41,1)="W",$M$4&amp;":0(W)",IF(LEFT(P41,1)="L","0:"&amp;$M$4&amp;"(L)",IF(P41="","",P41)))</f>
        <v>3:1</v>
      </c>
      <c r="P8" s="26" t="str">
        <f>IF(RIGHT(P38,1)="W",$M$4&amp;":0(W)",IF(RIGHT(P38,1)="L","0:"&amp;$M$4&amp;"(L)",IF(P38="","",RIGHT(P38,1)&amp;":"&amp;LEFT(P38,1))))</f>
        <v>3:2</v>
      </c>
      <c r="Q8" s="27" t="str">
        <f>IF(LEFT(P35,1)="W",$M$4&amp;":0(W)",IF(LEFT(P35,1)="L","0:"&amp;$M$4&amp;"(L)",IF(P35="","",P35)))</f>
        <v>3:1</v>
      </c>
      <c r="R8" s="29" t="str">
        <f>IF(RIGHT(P45,1)="W",$M$4&amp;":0(W)",IF(RIGHT(P45,1)="L","0:"&amp;$M$4&amp;"(L)",IF(P45="","",RIGHT(P45,1)&amp;":"&amp;LEFT(P45,1))))</f>
        <v>1:3</v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202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203</v>
      </c>
      <c r="E10" s="22"/>
      <c r="F10" s="67"/>
      <c r="G10" s="94">
        <v>2</v>
      </c>
      <c r="H10" s="97"/>
      <c r="I10" s="97">
        <v>3</v>
      </c>
      <c r="J10" s="100" t="s">
        <v>204</v>
      </c>
      <c r="K10" s="33">
        <f>IF(RIGHT(P57,1)="L",0,(IF(P57="","",(IF(RIGHT(P57,1)&gt;LEFT(P57,1),2,1)))))</f>
        <v>1</v>
      </c>
      <c r="L10" s="106"/>
      <c r="M10" s="23">
        <f>IF(RIGHT(P54,1)="L",0,(IF(P54="","",(IF(RIGHT(P54,1)&gt;LEFT(P54,1),2,1)))))</f>
        <v>2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2</v>
      </c>
      <c r="S10" s="109">
        <f>IF((AND(COUNTIF(J7:J30,"&gt;""")&gt;2,COUNTIF(P33:P60,"&gt;""")&gt;0)),SUM(K10,L10,M10,N10,O10,P10,Q10,R10),"")</f>
        <v>11</v>
      </c>
      <c r="T10" s="112"/>
      <c r="U10" s="91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205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>0:3</v>
      </c>
      <c r="L11" s="107"/>
      <c r="M11" s="26" t="str">
        <f>IF(RIGHT(P54,1)="W",$M$4&amp;":0(W)",IF(RIGHT(P54,1)="L","0:"&amp;$M$4&amp;"(L)",IF(P54="","",RIGHT(P54,1)&amp;":"&amp;LEFT(P54,1))))</f>
        <v>3:2</v>
      </c>
      <c r="N11" s="27" t="str">
        <f>IF(LEFT(P50,1)="W",$M$4&amp;":0(W)",IF(LEFT(P50,1)="L","0:"&amp;$M$4&amp;"(L)",IF(P50="","",P50)))</f>
        <v>3:2</v>
      </c>
      <c r="O11" s="35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1:3</v>
      </c>
      <c r="Q11" s="26" t="str">
        <f>IF(RIGHT(P47,1)="W",$M$4&amp;":0(W)",IF(RIGHT(P47,1)="L","0:"&amp;$M$4&amp;"(L)",IF(P47="","",RIGHT(P47,1)&amp;":"&amp;LEFT(P47,1))))</f>
        <v>2:3</v>
      </c>
      <c r="R11" s="39" t="str">
        <f>IF(LEFT(P42,1)="W",$M$4&amp;":0(W)",IF(LEFT(P42,1)="L","0:"&amp;$M$4&amp;"(L)",IF(P42="","",P42)))</f>
        <v>3:0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206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207</v>
      </c>
      <c r="E13" s="22"/>
      <c r="F13" s="67"/>
      <c r="G13" s="94">
        <v>3</v>
      </c>
      <c r="H13" s="97" t="s">
        <v>133</v>
      </c>
      <c r="I13" s="97">
        <v>12</v>
      </c>
      <c r="J13" s="100" t="s">
        <v>208</v>
      </c>
      <c r="K13" s="33">
        <f>IF(RIGHT(P49,1)="L",0,(IF(P49="","",(IF(RIGHT(P49,1)&gt;LEFT(P49,1),2,1)))))</f>
        <v>2</v>
      </c>
      <c r="L13" s="23">
        <f>IF(LEFT(P54,1)="L",0,(IF(P54="","",(IF(LEFT(P54,1)&gt;RIGHT(P54,1),2,1)))))</f>
        <v>1</v>
      </c>
      <c r="M13" s="106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2</v>
      </c>
      <c r="Q13" s="23">
        <f>IF(LEFT(P44,1)="L",0,(IF(P44="","",(IF(LEFT(P44,1)&gt;RIGHT(P44,1),2,1)))))</f>
        <v>2</v>
      </c>
      <c r="R13" s="25">
        <f>IF(RIGHT(P39,1)="L",0,(IF(P39="","",(IF(RIGHT(P39,1)&gt;LEFT(P39,1),2,1)))))</f>
        <v>1</v>
      </c>
      <c r="S13" s="109">
        <f>IF((AND(COUNTIF(J7:J30,"&gt;""")&gt;2,COUNTIF(P33:P60,"&gt;""")&gt;0)),SUM(K13,L13,M13,N13,O13,P13,Q13,R13),"")</f>
        <v>12</v>
      </c>
      <c r="T13" s="112"/>
      <c r="U13" s="91" t="s">
        <v>11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209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>3:1</v>
      </c>
      <c r="L14" s="27" t="str">
        <f>IF(LEFT(P54,1)="W",$M$4&amp;":0(W)",IF(LEFT(P54,1)="L","0:"&amp;$M$4&amp;"(L)",IF(P54="","",P54)))</f>
        <v>2:3</v>
      </c>
      <c r="M14" s="107"/>
      <c r="N14" s="27" t="str">
        <f>IF(LEFT(P58,1)="W",$M$4&amp;":0(W)",IF(LEFT(P58,1)="L","0:"&amp;$M$4&amp;"(L)",IF(P58="","",P58)))</f>
        <v>3:1</v>
      </c>
      <c r="O14" s="28" t="str">
        <f>IF(LEFT(P34,1)="W",$M$4&amp;":0(W)",IF(LEFT(P34,1)="L","0:"&amp;$M$4&amp;"(L)",IF(P34="","",P34)))</f>
        <v>3:1</v>
      </c>
      <c r="P14" s="26" t="str">
        <f>IF(RIGHT(P48,1)="W",$M$4&amp;":0(W)",IF(RIGHT(P48,1)="L","0:"&amp;$M$4&amp;"(L)",IF(P48="","",RIGHT(P48,1)&amp;":"&amp;LEFT(P48,1))))</f>
        <v>3:0</v>
      </c>
      <c r="Q14" s="27" t="str">
        <f>IF(LEFT(P44,1)="W",$M$4&amp;":0(W)",IF(LEFT(P44,1)="L","0:"&amp;$M$4&amp;"(L)",IF(P44="","",P44)))</f>
        <v>3:1</v>
      </c>
      <c r="R14" s="29" t="str">
        <f>IF(RIGHT(P39,1)="W",$M$4&amp;":0(W)",IF(RIGHT(P39,1)="L","0:"&amp;$M$4&amp;"(L)",IF(P39="","",RIGHT(P39,1)&amp;":"&amp;LEFT(P39,1))))</f>
        <v>2:3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 t="s">
        <v>133</v>
      </c>
      <c r="I16" s="97"/>
      <c r="J16" s="100" t="s">
        <v>210</v>
      </c>
      <c r="K16" s="33">
        <f>IF(LEFT(P53,1)="L",0,(IF(P53="","",(IF(LEFT(P53,1)&gt;RIGHT(P53,1),2,1)))))</f>
        <v>2</v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1</v>
      </c>
      <c r="N16" s="106"/>
      <c r="O16" s="24">
        <f>IF(RIGHT(P46,1)="L",0,(IF(P46="","",(IF(RIGHT(P46,1)&gt;LEFT(P46,1),2,1)))))</f>
        <v>1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9</v>
      </c>
      <c r="T16" s="112"/>
      <c r="U16" s="91"/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8" t="str">
        <f>IF(LEFT(P53,1)="W",$M$4&amp;":0(W)",IF(LEFT(P53,1)="L","0:"&amp;$M$4&amp;"(L)",IF(P53="","",P53)))</f>
        <v>3:1</v>
      </c>
      <c r="L17" s="26" t="str">
        <f>IF(RIGHT(P50,1)="W",$M$4&amp;":0(W)",IF(RIGHT(P50,1)="L","0:"&amp;$M$4&amp;"(L)",IF(P50="","",RIGHT(P50,1)&amp;":"&amp;LEFT(P50,1))))</f>
        <v>2:3</v>
      </c>
      <c r="M17" s="26" t="str">
        <f>IF(RIGHT(P58,1)="W",$M$4&amp;":0(W)",IF(RIGHT(P58,1)="L","0:"&amp;$M$4&amp;"(L)",IF(P58="","",RIGHT(P58,1)&amp;":"&amp;LEFT(P58,1))))</f>
        <v>1:3</v>
      </c>
      <c r="N17" s="107"/>
      <c r="O17" s="35" t="str">
        <f>IF(RIGHT(P46,1)="W",$M$4&amp;":0(W)",IF(RIGHT(P46,1)="L","0:"&amp;$M$4&amp;"(L)",IF(P46="","",RIGHT(P46,1)&amp;":"&amp;LEFT(P46,1))))</f>
        <v>2:3</v>
      </c>
      <c r="P17" s="27" t="str">
        <f>IF(LEFT(P43,1)="W",$M$4&amp;":0(W)",IF(LEFT(P43,1)="L","0:"&amp;$M$4&amp;"(L)",IF(P43="","",P43)))</f>
        <v>3:2</v>
      </c>
      <c r="Q17" s="26" t="str">
        <f>IF(RIGHT(P40,1)="W",$M$4&amp;":0(W)",IF(RIGHT(P40,1)="L","0:"&amp;$M$4&amp;"(L)",IF(P40="","",RIGHT(P40,1)&amp;":"&amp;LEFT(P40,1))))</f>
        <v>0:3</v>
      </c>
      <c r="R17" s="39" t="str">
        <f>IF(LEFT(P36,1)="W",$M$4&amp;":0(W)",IF(LEFT(P36,1)="L","0:"&amp;$M$4&amp;"(L)",IF(P36="","",P36)))</f>
        <v>0:3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211</v>
      </c>
      <c r="K19" s="33">
        <f>IF(RIGHT(P41,1)="L",0,(IF(P41="","",(IF(RIGHT(P41,1)&gt;LEFT(P41,1),2,1)))))</f>
        <v>1</v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2</v>
      </c>
      <c r="O19" s="103"/>
      <c r="P19" s="23">
        <f>IF(LEFT(P59,1)="L",0,(IF(P59="","",(IF(LEFT(P59,1)&gt;RIGHT(P59,1),2,1)))))</f>
        <v>2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2</v>
      </c>
      <c r="S19" s="109">
        <f>IF((AND(COUNTIF(J7:J30,"&gt;""")&gt;2,COUNTIF(P33:P60,"&gt;""")&gt;0)),SUM(K19,L19,M19,N19,O19,P19,Q19,R19),"")</f>
        <v>11</v>
      </c>
      <c r="T19" s="112"/>
      <c r="U19" s="91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1:3</v>
      </c>
      <c r="L20" s="27" t="str">
        <f>IF(LEFT(P37,1)="W",$M$4&amp;":0(W)",IF(LEFT(P37,1)="L","0:"&amp;$M$4&amp;"(L)",IF(P37="","",P37)))</f>
        <v>0:3</v>
      </c>
      <c r="M20" s="26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3:2</v>
      </c>
      <c r="O20" s="104"/>
      <c r="P20" s="27" t="str">
        <f>IF(LEFT(P59,1)="W",$M$4&amp;":0(W)",IF(LEFT(P59,1)="L","0:"&amp;$M$4&amp;"(L)",IF(P59="","",P59)))</f>
        <v>3:1</v>
      </c>
      <c r="Q20" s="27" t="str">
        <f>IF(LEFT(P51,1)="W",$M$4&amp;":0(W)",IF(LEFT(P51,1)="L","0:"&amp;$M$4&amp;"(L)",IF(P51="","",P51)))</f>
        <v>3:2</v>
      </c>
      <c r="R20" s="29" t="str">
        <f>IF(RIGHT(P56,1)="W",$M$4&amp;":0(W)",IF(RIGHT(P56,1)="L","0:"&amp;$M$4&amp;"(L)",IF(P56="","",RIGHT(P56,1)&amp;":"&amp;LEFT(P56,1))))</f>
        <v>3:0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212</v>
      </c>
      <c r="K22" s="33">
        <f>IF(LEFT(P38,1)="L",0,(IF(P38="","",(IF(LEFT(P38,1)&gt;RIGHT(P38,1),2,1)))))</f>
        <v>1</v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1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1</v>
      </c>
      <c r="S22" s="109">
        <f>IF((AND(COUNTIF(J7:J30,"&gt;""")&gt;2,COUNTIF(P33:P60,"&gt;""")&gt;0)),SUM(K22,L22,M22,N22,O22,P22,Q22,R22),"")</f>
        <v>9</v>
      </c>
      <c r="T22" s="112"/>
      <c r="U22" s="91"/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2:3</v>
      </c>
      <c r="L23" s="26" t="str">
        <f>IF(RIGHT(P33,1)="W",$M$4&amp;":0(W)",IF(RIGHT(P33,1)="L","0:"&amp;$M$4&amp;"(L)",IF(P33="","",RIGHT(P33,1)&amp;":"&amp;LEFT(P33,1))))</f>
        <v>3:1</v>
      </c>
      <c r="M23" s="27" t="str">
        <f>IF(LEFT(P48,1)="W",$M$4&amp;":0(W)",IF(LEFT(P48,1)="L","0:"&amp;$M$4&amp;"(L)",IF(P48="","",P48)))</f>
        <v>0:3</v>
      </c>
      <c r="N23" s="26" t="str">
        <f>IF(RIGHT(P43,1)="W",$M$4&amp;":0(W)",IF(RIGHT(P43,1)="L","0:"&amp;$M$4&amp;"(L)",IF(P43="","",RIGHT(P43,1)&amp;":"&amp;LEFT(P43,1))))</f>
        <v>2:3</v>
      </c>
      <c r="O23" s="35" t="str">
        <f>IF(RIGHT(P59,1)="W",$M$4&amp;":0(W)",IF(RIGHT(P59,1)="L","0:"&amp;$M$4&amp;"(L)",IF(P59="","",RIGHT(P59,1)&amp;":"&amp;LEFT(P59,1))))</f>
        <v>1:3</v>
      </c>
      <c r="P23" s="107"/>
      <c r="Q23" s="26" t="str">
        <f>IF(RIGHT(P55,1)="W",$M$4&amp;":0(W)",IF(RIGHT(P55,1)="L","0:"&amp;$M$4&amp;"(L)",IF(P55="","",RIGHT(P55,1)&amp;":"&amp;LEFT(P55,1))))</f>
        <v>3:2</v>
      </c>
      <c r="R23" s="39" t="str">
        <f>IF(LEFT(P52,1)="W",$M$4&amp;":0(W)",IF(LEFT(P52,1)="L","0:"&amp;$M$4&amp;"(L)",IF(P52="","",P52)))</f>
        <v>0:3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 t="s">
        <v>22</v>
      </c>
      <c r="I25" s="97"/>
      <c r="J25" s="100" t="s">
        <v>213</v>
      </c>
      <c r="K25" s="33">
        <f>IF(RIGHT(P35,1)="L",0,(IF(P35="","",(IF(RIGHT(P35,1)&gt;LEFT(P35,1),2,1)))))</f>
        <v>1</v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1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1</v>
      </c>
      <c r="S25" s="109">
        <f>IF((AND(COUNTIF(J7:J30,"&gt;""")&gt;2,COUNTIF(P33:P60,"&gt;""")&gt;0)),SUM(K25,L25,M25,N25,O25,P25,Q25,R25),"")</f>
        <v>9</v>
      </c>
      <c r="T25" s="112"/>
      <c r="U25" s="91"/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>1:3</v>
      </c>
      <c r="L26" s="27" t="str">
        <f>IF(LEFT(P47)="W",$M$4&amp;":0(W)",IF(LEFT(P47,1)="L","0:"&amp;$M$4&amp;"(L)",IF(P47="","",P47)))</f>
        <v>3:2</v>
      </c>
      <c r="M26" s="26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>3:0</v>
      </c>
      <c r="O26" s="35" t="str">
        <f>IF(RIGHT(P51,1)="W",$M$4&amp;":0(W)",IF(RIGHT(P51,1)="L","0:"&amp;$M$4&amp;"(L)",IF(P51="","",RIGHT(P51,1)&amp;":"&amp;LEFT(P51,1))))</f>
        <v>2:3</v>
      </c>
      <c r="P26" s="28" t="str">
        <f>IF(LEFT(P55,1)="W",$M$4&amp;":0(W)",IF(LEFT(P55,1)="L","0:"&amp;$M$4&amp;"(L)",IF(P55="","",P55)))</f>
        <v>2:3</v>
      </c>
      <c r="Q26" s="107"/>
      <c r="R26" s="39" t="str">
        <f>IF(LEFT(P60,1)="W",$M$4&amp;":0(W)",IF(LEFT(P60,1)="L","0:"&amp;$M$4&amp;"(L)",IF(P60="","",P60)))</f>
        <v>0:3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214</v>
      </c>
      <c r="K28" s="33">
        <f>IF(LEFT(P45,1)="L",0,(IF(P45="","",(IF(LEFT(P45,1)&gt;RIGHT(P45,1),2,1)))))</f>
        <v>2</v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2</v>
      </c>
      <c r="Q28" s="23">
        <f>IF(RIGHT(P60,1)="L",0,(IF(P60="","",(IF(RIGHT(P60,1)&gt;LEFT(P60,1),2,1)))))</f>
        <v>2</v>
      </c>
      <c r="R28" s="144"/>
      <c r="S28" s="109">
        <f>IF((AND(COUNTIF(J7:J30,"&gt;""")&gt;2,COUNTIF(P33:P60,"&gt;""")&gt;0)),SUM(K28,L28,M28,N28,O28,P28,Q28,R28),"")</f>
        <v>12</v>
      </c>
      <c r="T28" s="112"/>
      <c r="U28" s="91" t="s">
        <v>10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8" t="str">
        <f>IF(LEFT(P45,1)="W",$M$4&amp;":0(W)",IF(LEFT(P45,1)="L","0:"&amp;$M$4&amp;"(L)",IF(P45="","",P45)))</f>
        <v>3:1</v>
      </c>
      <c r="L29" s="26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3:2</v>
      </c>
      <c r="N29" s="26" t="str">
        <f>IF(RIGHT(P36,1)="W",$M$4&amp;":0(W)",IF(RIGHT(P36,1)="L","0:"&amp;$M$4&amp;"(L)",IF(P36="","",RIGHT(P36,1)&amp;":"&amp;LEFT(P36,1))))</f>
        <v>3:0</v>
      </c>
      <c r="O29" s="28" t="str">
        <f>IF(LEFT(P56,1)="W",$M$4&amp;":0(W)",IF(LEFT(P56,1)="L","0:"&amp;$M$4&amp;"(L)",IF(P56="","",P56)))</f>
        <v>0:3</v>
      </c>
      <c r="P29" s="35" t="str">
        <f>IF(RIGHT(P52,1)="W",$M$4&amp;":0(W)",IF(RIGHT(P52,1)="L","0:"&amp;$M$4&amp;"(L)",IF(P52="","",RIGHT(P52,1)&amp;":"&amp;LEFT(P52,1))))</f>
        <v>3:0</v>
      </c>
      <c r="Q29" s="26" t="str">
        <f>IF(RIGHT(P60,1)="W",$M$4&amp;":0(W)",IF(RIGHT(P60,1)="L","0:"&amp;$M$4&amp;"(L)",IF(P60="","",RIGHT(P60,1)&amp;":"&amp;LEFT(P60,1))))</f>
        <v>3:0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21</v>
      </c>
      <c r="J33" s="51" t="str">
        <f>IF('B1'!Уч2="","",'B1'!Уч2)</f>
        <v>Мустафин Асхат+</v>
      </c>
      <c r="K33" s="52" t="str">
        <f t="shared" ref="K33:K60" si="0">"-"</f>
        <v>-</v>
      </c>
      <c r="L33" s="123" t="str">
        <f>IF('B1'!Уч6="","",'B1'!Уч6)</f>
        <v>Абельдинов Адиль+</v>
      </c>
      <c r="M33" s="124"/>
      <c r="N33" s="124"/>
      <c r="O33" s="125"/>
      <c r="P33" s="53" t="s">
        <v>41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22</v>
      </c>
      <c r="J34" s="56" t="str">
        <f>IF('B1'!Уч3="","",'B1'!Уч3)</f>
        <v>Сенич Константин+</v>
      </c>
      <c r="K34" s="57" t="str">
        <f t="shared" si="0"/>
        <v>-</v>
      </c>
      <c r="L34" s="126" t="str">
        <f>IF('B1'!Уч5="","",'B1'!Уч5)</f>
        <v>Мирзакулов Ильяс+</v>
      </c>
      <c r="M34" s="127"/>
      <c r="N34" s="127"/>
      <c r="O34" s="128"/>
      <c r="P34" s="58" t="s">
        <v>37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>
        <v>12</v>
      </c>
      <c r="J35" s="60" t="str">
        <f>IF('B1'!Уч1="","",'B1'!Уч1)</f>
        <v>Рамазанов Жанатай+</v>
      </c>
      <c r="K35" s="61" t="str">
        <f t="shared" si="0"/>
        <v>-</v>
      </c>
      <c r="L35" s="129" t="str">
        <f>IF('B1'!Уч7="","",'B1'!Уч7)</f>
        <v>Жакыпбек Райымбек+</v>
      </c>
      <c r="M35" s="115"/>
      <c r="N35" s="115"/>
      <c r="O35" s="116"/>
      <c r="P35" s="62" t="s">
        <v>37</v>
      </c>
      <c r="Q35" s="138"/>
      <c r="R35" s="139"/>
      <c r="S35" s="54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11</v>
      </c>
      <c r="J36" s="64" t="str">
        <f>IF('B1'!Уч4="","",'B1'!Уч4)</f>
        <v>Тажмиев Асхат+</v>
      </c>
      <c r="K36" s="65" t="str">
        <f t="shared" si="0"/>
        <v>-</v>
      </c>
      <c r="L36" s="120" t="str">
        <f>IF('B1'!Уч8="","",'B1'!Уч8)</f>
        <v>Кабденов Ерлан+</v>
      </c>
      <c r="M36" s="121"/>
      <c r="N36" s="121"/>
      <c r="O36" s="122"/>
      <c r="P36" s="66" t="s">
        <v>39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18</v>
      </c>
      <c r="J37" s="51" t="str">
        <f>IF('B1'!Уч5="","",'B1'!Уч5)</f>
        <v>Мирзакулов Ильяс+</v>
      </c>
      <c r="K37" s="52" t="str">
        <f t="shared" si="0"/>
        <v>-</v>
      </c>
      <c r="L37" s="123" t="str">
        <f>IF('B1'!Уч2="","",'B1'!Уч2)</f>
        <v>Мустафин Асхат+</v>
      </c>
      <c r="M37" s="124"/>
      <c r="N37" s="124"/>
      <c r="O37" s="125"/>
      <c r="P37" s="53" t="s">
        <v>39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19</v>
      </c>
      <c r="J38" s="56" t="str">
        <f>IF('B1'!Уч6="","",'B1'!Уч6)</f>
        <v>Абельдинов Адиль+</v>
      </c>
      <c r="K38" s="57" t="str">
        <f t="shared" si="0"/>
        <v>-</v>
      </c>
      <c r="L38" s="126" t="str">
        <f>IF('B1'!Уч1="","",'B1'!Уч1)</f>
        <v>Рамазанов Жанатай+</v>
      </c>
      <c r="M38" s="127"/>
      <c r="N38" s="127"/>
      <c r="O38" s="128"/>
      <c r="P38" s="58" t="s">
        <v>42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11</v>
      </c>
      <c r="J39" s="60" t="str">
        <f>IF('B1'!Уч8="","",'B1'!Уч8)</f>
        <v>Кабденов Ерлан+</v>
      </c>
      <c r="K39" s="61" t="str">
        <f t="shared" si="0"/>
        <v>-</v>
      </c>
      <c r="L39" s="129" t="str">
        <f>IF('B1'!Уч3="","",'B1'!Уч3)</f>
        <v>Сенич Константин+</v>
      </c>
      <c r="M39" s="115"/>
      <c r="N39" s="115"/>
      <c r="O39" s="116"/>
      <c r="P39" s="62" t="s">
        <v>38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30</v>
      </c>
      <c r="J40" s="64" t="str">
        <f>IF('B1'!Уч7="","",'B1'!Уч7)</f>
        <v>Жакыпбек Райымбек+</v>
      </c>
      <c r="K40" s="65" t="str">
        <f t="shared" si="0"/>
        <v>-</v>
      </c>
      <c r="L40" s="120" t="str">
        <f>IF('B1'!Уч4="","",'B1'!Уч4)</f>
        <v>Тажмиев Асхат+</v>
      </c>
      <c r="M40" s="121"/>
      <c r="N40" s="121"/>
      <c r="O40" s="122"/>
      <c r="P40" s="66" t="s">
        <v>35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9</v>
      </c>
      <c r="J41" s="51" t="str">
        <f>IF('B1'!Уч1="","",'B1'!Уч1)</f>
        <v>Рамазанов Жанатай+</v>
      </c>
      <c r="K41" s="52" t="str">
        <f t="shared" si="0"/>
        <v>-</v>
      </c>
      <c r="L41" s="123" t="str">
        <f>IF('B1'!Уч5="","",'B1'!Уч5)</f>
        <v>Мирзакулов Ильяс+</v>
      </c>
      <c r="M41" s="124"/>
      <c r="N41" s="124"/>
      <c r="O41" s="125"/>
      <c r="P41" s="53" t="s">
        <v>37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11</v>
      </c>
      <c r="J42" s="56" t="str">
        <f>IF('B1'!Уч2="","",'B1'!Уч2)</f>
        <v>Мустафин Асхат+</v>
      </c>
      <c r="K42" s="57" t="str">
        <f t="shared" si="0"/>
        <v>-</v>
      </c>
      <c r="L42" s="126" t="str">
        <f>IF('B1'!Уч8="","",'B1'!Уч8)</f>
        <v>Кабденов Ерлан+</v>
      </c>
      <c r="M42" s="127"/>
      <c r="N42" s="127"/>
      <c r="O42" s="128"/>
      <c r="P42" s="58" t="s">
        <v>35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14</v>
      </c>
      <c r="J43" s="60" t="str">
        <f>IF('B1'!Уч4="","",'B1'!Уч4)</f>
        <v>Тажмиев Асхат+</v>
      </c>
      <c r="K43" s="61" t="str">
        <f t="shared" si="0"/>
        <v>-</v>
      </c>
      <c r="L43" s="129" t="str">
        <f>IF('B1'!Уч6="","",'B1'!Уч6)</f>
        <v>Абельдинов Адиль+</v>
      </c>
      <c r="M43" s="115"/>
      <c r="N43" s="115"/>
      <c r="O43" s="116"/>
      <c r="P43" s="62" t="s">
        <v>38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24</v>
      </c>
      <c r="J44" s="64" t="str">
        <f>IF('B1'!Уч3="","",'B1'!Уч3)</f>
        <v>Сенич Константин+</v>
      </c>
      <c r="K44" s="65" t="str">
        <f t="shared" si="0"/>
        <v>-</v>
      </c>
      <c r="L44" s="120" t="str">
        <f>IF('B1'!Уч7="","",'B1'!Уч7)</f>
        <v>Жакыпбек Райымбек+</v>
      </c>
      <c r="M44" s="121"/>
      <c r="N44" s="121"/>
      <c r="O44" s="122"/>
      <c r="P44" s="66" t="s">
        <v>37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>
        <v>11</v>
      </c>
      <c r="J45" s="51" t="str">
        <f>IF('B1'!Уч8="","",'B1'!Уч8)</f>
        <v>Кабденов Ерлан+</v>
      </c>
      <c r="K45" s="52" t="str">
        <f t="shared" si="0"/>
        <v>-</v>
      </c>
      <c r="L45" s="123" t="str">
        <f>IF('B1'!Уч1="","",'B1'!Уч1)</f>
        <v>Рамазанов Жанатай+</v>
      </c>
      <c r="M45" s="124"/>
      <c r="N45" s="124"/>
      <c r="O45" s="125"/>
      <c r="P45" s="53" t="s">
        <v>37</v>
      </c>
      <c r="Q45" s="142"/>
      <c r="R45" s="143"/>
      <c r="S45" s="54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10</v>
      </c>
      <c r="J46" s="56" t="str">
        <f>IF('B1'!Уч5="","",'B1'!Уч5)</f>
        <v>Мирзакулов Ильяс+</v>
      </c>
      <c r="K46" s="57" t="str">
        <f t="shared" si="0"/>
        <v>-</v>
      </c>
      <c r="L46" s="126" t="str">
        <f>IF('B1'!Уч4="","",'B1'!Уч4)</f>
        <v>Тажмиев Асхат+</v>
      </c>
      <c r="M46" s="127"/>
      <c r="N46" s="127"/>
      <c r="O46" s="128"/>
      <c r="P46" s="58" t="s">
        <v>38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26</v>
      </c>
      <c r="J47" s="60" t="str">
        <f>IF('B1'!Уч7="","",'B1'!Уч7)</f>
        <v>Жакыпбек Райымбек+</v>
      </c>
      <c r="K47" s="61" t="str">
        <f t="shared" si="0"/>
        <v>-</v>
      </c>
      <c r="L47" s="129" t="str">
        <f>IF('B1'!Уч2="","",'B1'!Уч2)</f>
        <v>Мустафин Асхат+</v>
      </c>
      <c r="M47" s="115"/>
      <c r="N47" s="115"/>
      <c r="O47" s="116"/>
      <c r="P47" s="62" t="s">
        <v>38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17</v>
      </c>
      <c r="J48" s="64" t="str">
        <f>IF('B1'!Уч6="","",'B1'!Уч6)</f>
        <v>Абельдинов Адиль+</v>
      </c>
      <c r="K48" s="65" t="str">
        <f t="shared" si="0"/>
        <v>-</v>
      </c>
      <c r="L48" s="120" t="str">
        <f>IF('B1'!Уч3="","",'B1'!Уч3)</f>
        <v>Сенич Константин+</v>
      </c>
      <c r="M48" s="121"/>
      <c r="N48" s="121"/>
      <c r="O48" s="122"/>
      <c r="P48" s="66" t="s">
        <v>39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>
        <v>15</v>
      </c>
      <c r="J49" s="51" t="str">
        <f>IF('B1'!Уч1="","",'B1'!Уч1)</f>
        <v>Рамазанов Жанатай+</v>
      </c>
      <c r="K49" s="52" t="str">
        <f t="shared" si="0"/>
        <v>-</v>
      </c>
      <c r="L49" s="123" t="str">
        <f>IF('B1'!Уч3="","",'B1'!Уч3)</f>
        <v>Сенич Константин+</v>
      </c>
      <c r="M49" s="124"/>
      <c r="N49" s="124"/>
      <c r="O49" s="125"/>
      <c r="P49" s="53" t="s">
        <v>41</v>
      </c>
      <c r="Q49" s="142"/>
      <c r="R49" s="143"/>
      <c r="S49" s="54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24</v>
      </c>
      <c r="J50" s="56" t="str">
        <f>IF('B1'!Уч2="","",'B1'!Уч2)</f>
        <v>Мустафин Асхат+</v>
      </c>
      <c r="K50" s="57" t="str">
        <f t="shared" si="0"/>
        <v>-</v>
      </c>
      <c r="L50" s="126" t="str">
        <f>IF('B1'!Уч4="","",'B1'!Уч4)</f>
        <v>Тажмиев Асхат+</v>
      </c>
      <c r="M50" s="127"/>
      <c r="N50" s="127"/>
      <c r="O50" s="128"/>
      <c r="P50" s="58" t="s">
        <v>38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14</v>
      </c>
      <c r="J51" s="60" t="str">
        <f>IF('B1'!Уч5="","",'B1'!Уч5)</f>
        <v>Мирзакулов Ильяс+</v>
      </c>
      <c r="K51" s="61" t="str">
        <f t="shared" si="0"/>
        <v>-</v>
      </c>
      <c r="L51" s="129" t="str">
        <f>IF('B1'!Уч7="","",'B1'!Уч7)</f>
        <v>Жакыпбек Райымбек+</v>
      </c>
      <c r="M51" s="115"/>
      <c r="N51" s="115"/>
      <c r="O51" s="116"/>
      <c r="P51" s="62" t="s">
        <v>38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9</v>
      </c>
      <c r="J52" s="64" t="str">
        <f>IF('B1'!Уч6="","",'B1'!Уч6)</f>
        <v>Абельдинов Адиль+</v>
      </c>
      <c r="K52" s="65" t="str">
        <f t="shared" si="0"/>
        <v>-</v>
      </c>
      <c r="L52" s="120" t="str">
        <f>IF('B1'!Уч8="","",'B1'!Уч8)</f>
        <v>Кабденов Ерлан+</v>
      </c>
      <c r="M52" s="121"/>
      <c r="N52" s="121"/>
      <c r="O52" s="122"/>
      <c r="P52" s="66" t="s">
        <v>39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>
        <v>10</v>
      </c>
      <c r="J53" s="51" t="str">
        <f>IF('B1'!Уч4="","",'B1'!Уч4)</f>
        <v>Тажмиев Асхат+</v>
      </c>
      <c r="K53" s="52" t="str">
        <f t="shared" si="0"/>
        <v>-</v>
      </c>
      <c r="L53" s="123" t="str">
        <f>IF('B1'!Уч1="","",'B1'!Уч1)</f>
        <v>Рамазанов Жанатай+</v>
      </c>
      <c r="M53" s="124"/>
      <c r="N53" s="124"/>
      <c r="O53" s="125"/>
      <c r="P53" s="53" t="s">
        <v>37</v>
      </c>
      <c r="Q53" s="142"/>
      <c r="R53" s="143"/>
      <c r="S53" s="54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17</v>
      </c>
      <c r="J54" s="56" t="str">
        <f>IF('B1'!Уч3="","",'B1'!Уч3)</f>
        <v>Сенич Константин+</v>
      </c>
      <c r="K54" s="57" t="str">
        <f t="shared" si="0"/>
        <v>-</v>
      </c>
      <c r="L54" s="126" t="str">
        <f>IF('B1'!Уч2="","",'B1'!Уч2)</f>
        <v>Мустафин Асхат+</v>
      </c>
      <c r="M54" s="127"/>
      <c r="N54" s="127"/>
      <c r="O54" s="128"/>
      <c r="P54" s="58" t="s">
        <v>42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14</v>
      </c>
      <c r="J55" s="60" t="str">
        <f>IF('B1'!Уч7="","",'B1'!Уч7)</f>
        <v>Жакыпбек Райымбек+</v>
      </c>
      <c r="K55" s="61" t="str">
        <f t="shared" si="0"/>
        <v>-</v>
      </c>
      <c r="L55" s="129" t="str">
        <f>IF('B1'!Уч6="","",'B1'!Уч6)</f>
        <v>Абельдинов Адиль+</v>
      </c>
      <c r="M55" s="115"/>
      <c r="N55" s="115"/>
      <c r="O55" s="116"/>
      <c r="P55" s="62" t="s">
        <v>42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11</v>
      </c>
      <c r="J56" s="64" t="str">
        <f>IF('B1'!Уч8="","",'B1'!Уч8)</f>
        <v>Кабденов Ерлан+</v>
      </c>
      <c r="K56" s="65" t="str">
        <f t="shared" si="0"/>
        <v>-</v>
      </c>
      <c r="L56" s="120" t="str">
        <f>IF('B1'!Уч5="","",'B1'!Уч5)</f>
        <v>Мирзакулов Ильяс+</v>
      </c>
      <c r="M56" s="121"/>
      <c r="N56" s="121"/>
      <c r="O56" s="122"/>
      <c r="P56" s="66" t="s">
        <v>39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>
        <v>9</v>
      </c>
      <c r="J57" s="51" t="str">
        <f>IF('B1'!Уч1="","",'B1'!Уч1)</f>
        <v>Рамазанов Жанатай+</v>
      </c>
      <c r="K57" s="52" t="str">
        <f t="shared" si="0"/>
        <v>-</v>
      </c>
      <c r="L57" s="123" t="str">
        <f>IF('B1'!Уч2="","",'B1'!Уч2)</f>
        <v>Мустафин Асхат+</v>
      </c>
      <c r="M57" s="124"/>
      <c r="N57" s="124"/>
      <c r="O57" s="125"/>
      <c r="P57" s="53" t="s">
        <v>35</v>
      </c>
      <c r="Q57" s="142"/>
      <c r="R57" s="143"/>
      <c r="S57" s="54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12</v>
      </c>
      <c r="J58" s="56" t="str">
        <f>IF('B1'!Уч3="","",'B1'!Уч3)</f>
        <v>Сенич Константин+</v>
      </c>
      <c r="K58" s="57" t="str">
        <f t="shared" si="0"/>
        <v>-</v>
      </c>
      <c r="L58" s="126" t="str">
        <f>IF('B1'!Уч4="","",'B1'!Уч4)</f>
        <v>Тажмиев Асхат+</v>
      </c>
      <c r="M58" s="127"/>
      <c r="N58" s="127"/>
      <c r="O58" s="128"/>
      <c r="P58" s="58" t="s">
        <v>37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14</v>
      </c>
      <c r="J59" s="60" t="str">
        <f>IF('B1'!Уч5="","",'B1'!Уч5)</f>
        <v>Мирзакулов Ильяс+</v>
      </c>
      <c r="K59" s="61" t="str">
        <f t="shared" si="0"/>
        <v>-</v>
      </c>
      <c r="L59" s="129" t="str">
        <f>IF('B1'!Уч6="","",'B1'!Уч6)</f>
        <v>Абельдинов Адиль+</v>
      </c>
      <c r="M59" s="115"/>
      <c r="N59" s="115"/>
      <c r="O59" s="116"/>
      <c r="P59" s="62" t="s">
        <v>37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11</v>
      </c>
      <c r="J60" s="64" t="str">
        <f>IF('B1'!Уч7="","",'B1'!Уч7)</f>
        <v>Жакыпбек Райымбек+</v>
      </c>
      <c r="K60" s="65" t="str">
        <f t="shared" si="0"/>
        <v>-</v>
      </c>
      <c r="L60" s="120" t="str">
        <f>IF('B1'!Уч8="","",'B1'!Уч8)</f>
        <v>Кабденов Ерлан+</v>
      </c>
      <c r="M60" s="121"/>
      <c r="N60" s="121"/>
      <c r="O60" s="122"/>
      <c r="P60" s="66" t="s">
        <v>39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071" priority="6">
      <formula>$S$35="сыграна"</formula>
    </cfRule>
  </conditionalFormatting>
  <conditionalFormatting sqref="I36:Q36">
    <cfRule type="expression" dxfId="4070" priority="7">
      <formula>$S$36="сыграна"</formula>
    </cfRule>
  </conditionalFormatting>
  <conditionalFormatting sqref="I37:Q37">
    <cfRule type="expression" dxfId="4069" priority="8">
      <formula>$S$37="сыграна"</formula>
    </cfRule>
  </conditionalFormatting>
  <conditionalFormatting sqref="I38:Q38">
    <cfRule type="expression" dxfId="4068" priority="9">
      <formula>$S$38="сыграна"</formula>
    </cfRule>
  </conditionalFormatting>
  <conditionalFormatting sqref="I39:Q39">
    <cfRule type="expression" dxfId="4067" priority="10">
      <formula>$S$39="сыграна"</formula>
    </cfRule>
  </conditionalFormatting>
  <conditionalFormatting sqref="I40:Q40">
    <cfRule type="expression" dxfId="4066" priority="11">
      <formula>$S$40="сыграна"</formula>
    </cfRule>
  </conditionalFormatting>
  <conditionalFormatting sqref="I41:Q41">
    <cfRule type="expression" dxfId="4065" priority="12">
      <formula>$S$41="сыграна"</formula>
    </cfRule>
  </conditionalFormatting>
  <conditionalFormatting sqref="I42:Q42">
    <cfRule type="expression" dxfId="4064" priority="13">
      <formula>$S$42="сыграна"</formula>
    </cfRule>
  </conditionalFormatting>
  <conditionalFormatting sqref="I43:Q43">
    <cfRule type="expression" dxfId="4063" priority="14">
      <formula>$S$43="сыграна"</formula>
    </cfRule>
  </conditionalFormatting>
  <conditionalFormatting sqref="I46:Q46">
    <cfRule type="expression" dxfId="4062" priority="17">
      <formula>$S$46="сыграна"</formula>
    </cfRule>
  </conditionalFormatting>
  <conditionalFormatting sqref="I47:Q47">
    <cfRule type="expression" dxfId="4061" priority="18">
      <formula>$S$47="сыграна"</formula>
    </cfRule>
  </conditionalFormatting>
  <conditionalFormatting sqref="I48:Q48">
    <cfRule type="expression" dxfId="4060" priority="19">
      <formula>$S$48="сыграна"</formula>
    </cfRule>
  </conditionalFormatting>
  <conditionalFormatting sqref="I49:Q49">
    <cfRule type="expression" dxfId="4059" priority="20">
      <formula>$S$49="сыграна"</formula>
    </cfRule>
  </conditionalFormatting>
  <conditionalFormatting sqref="I50:Q50">
    <cfRule type="expression" dxfId="4058" priority="21">
      <formula>$S$50="сыграна"</formula>
    </cfRule>
  </conditionalFormatting>
  <conditionalFormatting sqref="I51:Q51">
    <cfRule type="expression" dxfId="4057" priority="22">
      <formula>$S$51="сыграна"</formula>
    </cfRule>
  </conditionalFormatting>
  <conditionalFormatting sqref="I52:Q52">
    <cfRule type="expression" dxfId="4056" priority="23">
      <formula>$S$52="сыграна"</formula>
    </cfRule>
  </conditionalFormatting>
  <conditionalFormatting sqref="I53:Q53">
    <cfRule type="expression" dxfId="4055" priority="24">
      <formula>$S$53="сыграна"</formula>
    </cfRule>
  </conditionalFormatting>
  <conditionalFormatting sqref="I54:Q54">
    <cfRule type="expression" dxfId="4054" priority="25">
      <formula>$S$54="сыграна"</formula>
    </cfRule>
  </conditionalFormatting>
  <conditionalFormatting sqref="I55:Q55">
    <cfRule type="expression" dxfId="4053" priority="26">
      <formula>$S$55="сыграна"</formula>
    </cfRule>
  </conditionalFormatting>
  <conditionalFormatting sqref="I33:R33 P10:P12 L22:L24">
    <cfRule type="expression" dxfId="4052" priority="31">
      <formula>$S$33="встреча играется"</formula>
    </cfRule>
  </conditionalFormatting>
  <conditionalFormatting sqref="I33:R33">
    <cfRule type="expression" dxfId="4051" priority="4">
      <formula>$S$33="сыграна"</formula>
    </cfRule>
  </conditionalFormatting>
  <conditionalFormatting sqref="I34:R34 O13:O15 M19:M21">
    <cfRule type="expression" dxfId="4050" priority="32">
      <formula>$S$34="встреча играется"</formula>
    </cfRule>
  </conditionalFormatting>
  <conditionalFormatting sqref="I34:R34">
    <cfRule type="expression" dxfId="4049" priority="5">
      <formula>$S$34="сыграна"</formula>
    </cfRule>
  </conditionalFormatting>
  <conditionalFormatting sqref="I35:R35 Q7:Q9 K25:K27">
    <cfRule type="expression" dxfId="4048" priority="33">
      <formula>$S$35="встреча играется"</formula>
    </cfRule>
  </conditionalFormatting>
  <conditionalFormatting sqref="I36:R36 R16:R18 N28:N30">
    <cfRule type="expression" dxfId="4047" priority="34">
      <formula>$S$36="встреча играется"</formula>
    </cfRule>
  </conditionalFormatting>
  <conditionalFormatting sqref="I37:R37 O10:O12 L19:L21">
    <cfRule type="expression" dxfId="4046" priority="35">
      <formula>$S$37="встреча играется"</formula>
    </cfRule>
  </conditionalFormatting>
  <conditionalFormatting sqref="I38:R38 P7:P9 K22:K24">
    <cfRule type="expression" dxfId="4045" priority="36">
      <formula>$S$38="встреча играется"</formula>
    </cfRule>
  </conditionalFormatting>
  <conditionalFormatting sqref="I39:R39 R13:R15 M28:M30">
    <cfRule type="expression" dxfId="4044" priority="37">
      <formula>$S$39="встреча играется"</formula>
    </cfRule>
  </conditionalFormatting>
  <conditionalFormatting sqref="I40:R40 Q16:Q18 N25:N27">
    <cfRule type="expression" dxfId="4043" priority="38">
      <formula>$S$40="встреча играется"</formula>
    </cfRule>
  </conditionalFormatting>
  <conditionalFormatting sqref="I41:R41 O7:O9 K19:K21">
    <cfRule type="expression" dxfId="4042" priority="39">
      <formula>$S$41="встреча играется"</formula>
    </cfRule>
  </conditionalFormatting>
  <conditionalFormatting sqref="I42:R42 R10:R12 L28:L30">
    <cfRule type="expression" dxfId="4041" priority="40">
      <formula>$S$42="встреча играется"</formula>
    </cfRule>
  </conditionalFormatting>
  <conditionalFormatting sqref="I43:R43 P16:P18 N22:N24">
    <cfRule type="expression" dxfId="4040" priority="41">
      <formula>$S$43="встреча играется"</formula>
    </cfRule>
  </conditionalFormatting>
  <conditionalFormatting sqref="I44:R44 Q13:Q15 M25:M27">
    <cfRule type="expression" dxfId="4039" priority="42">
      <formula>$S$44="встреча играется"</formula>
    </cfRule>
  </conditionalFormatting>
  <conditionalFormatting sqref="I44:R44">
    <cfRule type="expression" dxfId="4038" priority="15">
      <formula>$S$44="сыграна"</formula>
    </cfRule>
  </conditionalFormatting>
  <conditionalFormatting sqref="I45:R45 R7:R9 K28:K30">
    <cfRule type="expression" dxfId="4037" priority="43">
      <formula>$S$45="встреча играется"</formula>
    </cfRule>
  </conditionalFormatting>
  <conditionalFormatting sqref="I45:R45">
    <cfRule type="expression" dxfId="4036" priority="16">
      <formula>$S$45="сыграна"</formula>
    </cfRule>
  </conditionalFormatting>
  <conditionalFormatting sqref="I46:R46 O16:O18 N19:N21">
    <cfRule type="expression" dxfId="4035" priority="44">
      <formula>$S$46="встреча играется"</formula>
    </cfRule>
  </conditionalFormatting>
  <conditionalFormatting sqref="I47:R47 Q10:Q12 L25:L27">
    <cfRule type="expression" dxfId="4034" priority="45">
      <formula>$S$47="встреча играется"</formula>
    </cfRule>
  </conditionalFormatting>
  <conditionalFormatting sqref="I48:R48 P13:P15 M22:M24">
    <cfRule type="expression" dxfId="4033" priority="46">
      <formula>$S$48="встреча играется"</formula>
    </cfRule>
  </conditionalFormatting>
  <conditionalFormatting sqref="I49:R49 M7:M9 K13:K15">
    <cfRule type="expression" dxfId="4032" priority="47">
      <formula>$S$49="встреча играется"</formula>
    </cfRule>
  </conditionalFormatting>
  <conditionalFormatting sqref="I50:R50 N10:N12 L16:L18">
    <cfRule type="expression" dxfId="4031" priority="48">
      <formula>$S$50="встреча играется"</formula>
    </cfRule>
  </conditionalFormatting>
  <conditionalFormatting sqref="I51:R51 Q19:Q21 O25:O27">
    <cfRule type="expression" dxfId="4030" priority="49">
      <formula>$S$51="встреча играется"</formula>
    </cfRule>
  </conditionalFormatting>
  <conditionalFormatting sqref="I52:R52 R22:R24 P28:P30">
    <cfRule type="expression" dxfId="4029" priority="50">
      <formula>$S$52="встреча играется"</formula>
    </cfRule>
  </conditionalFormatting>
  <conditionalFormatting sqref="I53:R53 N7:N9 K16:K18">
    <cfRule type="expression" dxfId="4028" priority="51">
      <formula>$S$53="встреча играется"</formula>
    </cfRule>
  </conditionalFormatting>
  <conditionalFormatting sqref="I54:R54 M10:M12 L13:L15">
    <cfRule type="expression" dxfId="4027" priority="52">
      <formula>$S$54="встреча играется"</formula>
    </cfRule>
  </conditionalFormatting>
  <conditionalFormatting sqref="I55:R55 Q22:Q24 P25:P27">
    <cfRule type="expression" dxfId="4026" priority="27">
      <formula>$S$55="встреча играется"</formula>
    </cfRule>
  </conditionalFormatting>
  <conditionalFormatting sqref="I56:R56 R19:R21 O28:O30">
    <cfRule type="expression" dxfId="4025" priority="53">
      <formula>$S$56="встреча играется"</formula>
    </cfRule>
  </conditionalFormatting>
  <conditionalFormatting sqref="I56:R56">
    <cfRule type="expression" dxfId="4024" priority="3">
      <formula>$S$56="сыграна"</formula>
    </cfRule>
  </conditionalFormatting>
  <conditionalFormatting sqref="I57:R57 L7:L9 K10:K12">
    <cfRule type="expression" dxfId="4023" priority="54">
      <formula>$S$57="встреча играется"</formula>
    </cfRule>
  </conditionalFormatting>
  <conditionalFormatting sqref="I57:R57">
    <cfRule type="expression" dxfId="4022" priority="2">
      <formula>$S$57="сыграна"</formula>
    </cfRule>
  </conditionalFormatting>
  <conditionalFormatting sqref="I58:R58 N13:N15 M16:M18">
    <cfRule type="expression" dxfId="4021" priority="55">
      <formula>$S$58="встреча играется"</formula>
    </cfRule>
  </conditionalFormatting>
  <conditionalFormatting sqref="I58:R58">
    <cfRule type="expression" dxfId="4020" priority="28">
      <formula>$S$58="сыграна"</formula>
    </cfRule>
  </conditionalFormatting>
  <conditionalFormatting sqref="I59:R59 P19:P21 O22:O24">
    <cfRule type="expression" dxfId="4019" priority="56">
      <formula>$S$59="встреча играется"</formula>
    </cfRule>
  </conditionalFormatting>
  <conditionalFormatting sqref="I59:R59">
    <cfRule type="expression" dxfId="4018" priority="29">
      <formula>$S$59="сыграна"</formula>
    </cfRule>
  </conditionalFormatting>
  <conditionalFormatting sqref="I60:R60 R25:R27 Q28:Q30">
    <cfRule type="expression" dxfId="4017" priority="57">
      <formula>$S$60="встреча играется"</formula>
    </cfRule>
  </conditionalFormatting>
  <conditionalFormatting sqref="I60:R60">
    <cfRule type="expression" dxfId="4016" priority="30">
      <formula>$S$60="сыграна"</formula>
    </cfRule>
  </conditionalFormatting>
  <conditionalFormatting sqref="J7:J30">
    <cfRule type="endsWith" dxfId="4015" priority="1" operator="endsWith" text="+">
      <formula>RIGHT((J7),LEN("+"))=("+")</formula>
    </cfRule>
  </conditionalFormatting>
  <dataValidations count="1">
    <dataValidation type="list" allowBlank="1" sqref="P33:P60" xr:uid="{00000000-0002-0000-0A00-000000000000}">
      <formula1>'B1'!Список_счета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215</v>
      </c>
      <c r="E7" s="22"/>
      <c r="F7" s="67"/>
      <c r="G7" s="94">
        <v>1</v>
      </c>
      <c r="H7" s="97"/>
      <c r="I7" s="97"/>
      <c r="J7" s="100" t="s">
        <v>215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>
        <f>IF((AND(COUNTIF(J7:J30,"&gt;""")&gt;2,COUNTIF(P33:P60,"&gt;""")&gt;0)),SUM(K7,L7,M7,N7,O7,P7,Q7,R7),"")</f>
        <v>0</v>
      </c>
      <c r="T7" s="112"/>
      <c r="U7" s="91" t="s">
        <v>17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216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217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218</v>
      </c>
      <c r="E10" s="22"/>
      <c r="F10" s="67"/>
      <c r="G10" s="94">
        <v>2</v>
      </c>
      <c r="H10" s="97"/>
      <c r="I10" s="97"/>
      <c r="J10" s="100" t="s">
        <v>219</v>
      </c>
      <c r="K10" s="33" t="str">
        <f>IF(RIGHT(P57,1)="L",0,(IF(P57="","",(IF(RIGHT(P57,1)&gt;LEFT(P57,1),2,1)))))</f>
        <v/>
      </c>
      <c r="L10" s="106"/>
      <c r="M10" s="23">
        <f>IF(RIGHT(P54,1)="L",0,(IF(P54="","",(IF(RIGHT(P54,1)&gt;LEFT(P54,1),2,1)))))</f>
        <v>2</v>
      </c>
      <c r="N10" s="23">
        <f>IF(LEFT(P50,1)="L",0,(IF(P50="","",(IF(LEFT(P50,1)&gt;RIGHT(P50,1),2,1)))))</f>
        <v>2</v>
      </c>
      <c r="O10" s="24">
        <f>IF(RIGHT(P37,1)="L",0,(IF(P37="","",(IF(RIGHT(P37,1)&gt;LEFT(P37,1),2,1)))))</f>
        <v>1</v>
      </c>
      <c r="P10" s="23">
        <f>IF(LEFT(P33,1)="L",0,(IF(P33="","",(IF(LEFT(P33,1)&gt;RIGHT(P33,1),2,1)))))</f>
        <v>2</v>
      </c>
      <c r="Q10" s="23">
        <f>IF(RIGHT(P47,1)="L",0,(IF(P47="","",(IF(RIGHT(P47,1)&gt;LEFT(P47,1),2,1)))))</f>
        <v>2</v>
      </c>
      <c r="R10" s="25">
        <f>IF(LEFT(P42,1)="L",0,(IF(P42="","",(IF(LEFT(P42,1)&gt;RIGHT(P42,1),2,1)))))</f>
        <v>2</v>
      </c>
      <c r="S10" s="109">
        <f>IF((AND(COUNTIF(J7:J30,"&gt;""")&gt;2,COUNTIF(P33:P60,"&gt;""")&gt;0)),SUM(K10,L10,M10,N10,O10,P10,Q10,R10),"")</f>
        <v>11</v>
      </c>
      <c r="T10" s="112"/>
      <c r="U10" s="91" t="s">
        <v>11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220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3:0</v>
      </c>
      <c r="O11" s="35" t="str">
        <f>IF(RIGHT(P37,1)="W",$M$4&amp;":0(W)",IF(RIGHT(P37,1)="L","0:"&amp;$M$4&amp;"(L)",IF(P37="","",RIGHT(P37,1)&amp;":"&amp;LEFT(P37,1))))</f>
        <v>2:3</v>
      </c>
      <c r="P11" s="27" t="str">
        <f>IF(LEFT(P33,1)="W",$M$4&amp;":0(W)",IF(LEFT(P33,1)="L","0:"&amp;$M$4&amp;"(L)",IF(P33="","",P33)))</f>
        <v>3:0</v>
      </c>
      <c r="Q11" s="26" t="str">
        <f>IF(RIGHT(P47,1)="W",$M$4&amp;":0(W)",IF(RIGHT(P47,1)="L","0:"&amp;$M$4&amp;"(L)",IF(P47="","",RIGHT(P47,1)&amp;":"&amp;LEFT(P47,1))))</f>
        <v>3:0</v>
      </c>
      <c r="R11" s="39" t="str">
        <f>IF(LEFT(P42,1)="W",$M$4&amp;":0(W)",IF(LEFT(P42,1)="L","0:"&amp;$M$4&amp;"(L)",IF(P42="","",P42)))</f>
        <v>3:1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221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222</v>
      </c>
      <c r="E13" s="22"/>
      <c r="F13" s="67"/>
      <c r="G13" s="94">
        <v>3</v>
      </c>
      <c r="H13" s="97"/>
      <c r="I13" s="97"/>
      <c r="J13" s="100" t="s">
        <v>223</v>
      </c>
      <c r="K13" s="33" t="str">
        <f>IF(RIGHT(P49,1)="L",0,(IF(P49="","",(IF(RIGHT(P49,1)&gt;LEFT(P49,1),2,1)))))</f>
        <v/>
      </c>
      <c r="L13" s="23">
        <f>IF(LEFT(P54,1)="L",0,(IF(P54="","",(IF(LEFT(P54,1)&gt;RIGHT(P54,1),2,1)))))</f>
        <v>1</v>
      </c>
      <c r="M13" s="106"/>
      <c r="N13" s="23">
        <f>IF(LEFT(P58,1)="L",0,(IF(P58="","",(IF(LEFT(P58,1)&gt;RIGHT(P58,1),2,1)))))</f>
        <v>0</v>
      </c>
      <c r="O13" s="24">
        <f>IF(LEFT(P34,1)="L",0,(IF(P34="","",(IF(LEFT(P34,1)&gt;RIGHT(P34,1),2,1)))))</f>
        <v>1</v>
      </c>
      <c r="P13" s="23">
        <f>IF(RIGHT(P48,1)="L",0,(IF(P48="","",(IF(RIGHT(P48,1)&gt;LEFT(P48,1),2,1)))))</f>
        <v>0</v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1</v>
      </c>
      <c r="S13" s="109">
        <f>IF((AND(COUNTIF(J7:J30,"&gt;""")&gt;2,COUNTIF(P33:P60,"&gt;""")&gt;0)),SUM(K13,L13,M13,N13,O13,P13,Q13,R13),"")</f>
        <v>4</v>
      </c>
      <c r="T13" s="112"/>
      <c r="U13" s="91" t="s">
        <v>16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224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>0:3</v>
      </c>
      <c r="M14" s="107"/>
      <c r="N14" s="26" t="str">
        <f>IF(LEFT(P58,1)="W",$M$4&amp;":0(W)",IF(LEFT(P58,1)="L","0:"&amp;$M$4&amp;"(L)",IF(P58="","",P58)))</f>
        <v>0:3(L)</v>
      </c>
      <c r="O14" s="28" t="str">
        <f>IF(LEFT(P34,1)="W",$M$4&amp;":0(W)",IF(LEFT(P34,1)="L","0:"&amp;$M$4&amp;"(L)",IF(P34="","",P34)))</f>
        <v>0:3</v>
      </c>
      <c r="P14" s="26" t="str">
        <f>IF(RIGHT(P48,1)="W",$M$4&amp;":0(W)",IF(RIGHT(P48,1)="L","0:"&amp;$M$4&amp;"(L)",IF(P48="","",RIGHT(P48,1)&amp;":"&amp;LEFT(P48,1))))</f>
        <v>0:3(L)</v>
      </c>
      <c r="Q14" s="27" t="str">
        <f>IF(LEFT(P44,1)="W",$M$4&amp;":0(W)",IF(LEFT(P44,1)="L","0:"&amp;$M$4&amp;"(L)",IF(P44="","",P44)))</f>
        <v>0:3</v>
      </c>
      <c r="R14" s="29" t="str">
        <f>IF(RIGHT(P39,1)="W",$M$4&amp;":0(W)",IF(RIGHT(P39,1)="L","0:"&amp;$M$4&amp;"(L)",IF(P39="","",RIGHT(P39,1)&amp;":"&amp;LEFT(P39,1))))</f>
        <v>0:3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225</v>
      </c>
      <c r="K16" s="33" t="str">
        <f>IF(LEFT(P53,1)="L",0,(IF(P53="","",(IF(LEFT(P53,1)&gt;RIGHT(P53,1),2,1)))))</f>
        <v/>
      </c>
      <c r="L16" s="23">
        <f>IF(RIGHT(P50,1)="L",0,(IF(P50="","",(IF(RIGHT(P50,1)&gt;LEFT(P50,1),2,1)))))</f>
        <v>1</v>
      </c>
      <c r="M16" s="23">
        <f>IF(RIGHT(P58,1)="L",0,(IF(P58="","",(IF(RIGHT(P58,1)&gt;LEFT(P58,1),2,1)))))</f>
        <v>2</v>
      </c>
      <c r="N16" s="106"/>
      <c r="O16" s="24">
        <f>IF(RIGHT(P46,1)="L",0,(IF(P46="","",(IF(RIGHT(P46,1)&gt;LEFT(P46,1),2,1)))))</f>
        <v>1</v>
      </c>
      <c r="P16" s="23">
        <f>IF(LEFT(P43,1)="L",0,(IF(P43="","",(IF(LEFT(P43,1)&gt;RIGHT(P43,1),2,1)))))</f>
        <v>2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8</v>
      </c>
      <c r="T16" s="112">
        <f>4/5</f>
        <v>0.8</v>
      </c>
      <c r="U16" s="91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>0:3</v>
      </c>
      <c r="M17" s="26" t="str">
        <f>IF(RIGHT(P58,1)="W",$M$4&amp;":0(W)",IF(RIGHT(P58,1)="L","0:"&amp;$M$4&amp;"(L)",IF(P58="","",RIGHT(P58,1)&amp;":"&amp;LEFT(P58,1))))</f>
        <v>3:0(W)</v>
      </c>
      <c r="N17" s="107"/>
      <c r="O17" s="35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3:2</v>
      </c>
      <c r="Q17" s="26" t="str">
        <f>IF(RIGHT(P40,1)="W",$M$4&amp;":0(W)",IF(RIGHT(P40,1)="L","0:"&amp;$M$4&amp;"(L)",IF(P40="","",RIGHT(P40,1)&amp;":"&amp;LEFT(P40,1))))</f>
        <v>2:3</v>
      </c>
      <c r="R17" s="39" t="str">
        <f>IF(LEFT(P36,1)="W",$M$4&amp;":0(W)",IF(LEFT(P36,1)="L","0:"&amp;$M$4&amp;"(L)",IF(P36="","",P36)))</f>
        <v>1:3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226</v>
      </c>
      <c r="K19" s="33" t="str">
        <f>IF(RIGHT(P41,1)="L",0,(IF(P41="","",(IF(RIGHT(P41,1)&gt;LEFT(P41,1),2,1)))))</f>
        <v/>
      </c>
      <c r="L19" s="23">
        <f>IF(LEFT(P37,1)="L",0,(IF(P37="","",(IF(LEFT(P37,1)&gt;RIGHT(P37,1),2,1)))))</f>
        <v>2</v>
      </c>
      <c r="M19" s="23">
        <f>IF(RIGHT(P34,1)="L",0,(IF(P34="","",(IF(RIGHT(P34,1)&gt;LEFT(P34,1),2,1)))))</f>
        <v>2</v>
      </c>
      <c r="N19" s="23">
        <f>IF(LEFT(P46,1)="L",0,(IF(P46="","",(IF(LEFT(P46,1)&gt;RIGHT(P46,1),2,1)))))</f>
        <v>2</v>
      </c>
      <c r="O19" s="103"/>
      <c r="P19" s="23">
        <f>IF(LEFT(P59,1)="L",0,(IF(P59="","",(IF(LEFT(P59,1)&gt;RIGHT(P59,1),2,1)))))</f>
        <v>2</v>
      </c>
      <c r="Q19" s="23">
        <f>IF(LEFT(P51,1)="L",0,(IF(P51="","",(IF(LEFT(P51,1)&gt;RIGHT(P51,1),2,1)))))</f>
        <v>2</v>
      </c>
      <c r="R19" s="25">
        <f>IF(RIGHT(P56,1)="L",0,(IF(P56="","",(IF(RIGHT(P56,1)&gt;LEFT(P56,1),2,1)))))</f>
        <v>2</v>
      </c>
      <c r="S19" s="109">
        <f>IF((AND(COUNTIF(J7:J30,"&gt;""")&gt;2,COUNTIF(P33:P60,"&gt;""")&gt;0)),SUM(K19,L19,M19,N19,O19,P19,Q19,R19),"")</f>
        <v>12</v>
      </c>
      <c r="T19" s="112"/>
      <c r="U19" s="91" t="s">
        <v>10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>3:2</v>
      </c>
      <c r="M20" s="26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3:1</v>
      </c>
      <c r="O20" s="104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3:2</v>
      </c>
      <c r="R20" s="29" t="str">
        <f>IF(RIGHT(P56,1)="W",$M$4&amp;":0(W)",IF(RIGHT(P56,1)="L","0:"&amp;$M$4&amp;"(L)",IF(P56="","",RIGHT(P56,1)&amp;":"&amp;LEFT(P56,1))))</f>
        <v>3:0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 t="s">
        <v>133</v>
      </c>
      <c r="I22" s="97"/>
      <c r="J22" s="100" t="s">
        <v>227</v>
      </c>
      <c r="K22" s="33" t="str">
        <f>IF(LEFT(P38,1)="L",0,(IF(P38="","",(IF(LEFT(P38,1)&gt;RIGHT(P38,1),2,1)))))</f>
        <v/>
      </c>
      <c r="L22" s="23">
        <f>IF(RIGHT(P33,1)="L",0,(IF(P33="","",(IF(RIGHT(P33,1)&gt;LEFT(P33,1),2,1)))))</f>
        <v>1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1</v>
      </c>
      <c r="O22" s="24">
        <f>IF(RIGHT(P59,1)="L",0,(IF(P59="","",(IF(RIGHT(P59,1)&gt;LEFT(P59,1),2,1)))))</f>
        <v>1</v>
      </c>
      <c r="P22" s="106"/>
      <c r="Q22" s="23">
        <f>IF(RIGHT(P55,1)="L",0,(IF(P55="","",(IF(RIGHT(P55,1)&gt;LEFT(P55,1),2,1)))))</f>
        <v>1</v>
      </c>
      <c r="R22" s="25">
        <f>IF(LEFT(P52,1)="L",0,(IF(P52="","",(IF(LEFT(P52,1)&gt;RIGHT(P52,1),2,1)))))</f>
        <v>2</v>
      </c>
      <c r="S22" s="109">
        <f>IF((AND(COUNTIF(J7:J30,"&gt;""")&gt;2,COUNTIF(P33:P60,"&gt;""")&gt;0)),SUM(K22,L22,M22,N22,O22,P22,Q22,R22),"")</f>
        <v>8</v>
      </c>
      <c r="T22" s="112">
        <f>5/5</f>
        <v>1</v>
      </c>
      <c r="U22" s="91" t="s">
        <v>14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>0:3</v>
      </c>
      <c r="M23" s="26" t="str">
        <f>IF(LEFT(P48,1)="W",$M$4&amp;":0(W)",IF(LEFT(P48,1)="L","0:"&amp;$M$4&amp;"(L)",IF(P48="","",P48)))</f>
        <v>3:0(W)</v>
      </c>
      <c r="N23" s="26" t="str">
        <f>IF(RIGHT(P43,1)="W",$M$4&amp;":0(W)",IF(RIGHT(P43,1)="L","0:"&amp;$M$4&amp;"(L)",IF(P43="","",RIGHT(P43,1)&amp;":"&amp;LEFT(P43,1))))</f>
        <v>2:3</v>
      </c>
      <c r="O23" s="35" t="str">
        <f>IF(RIGHT(P59,1)="W",$M$4&amp;":0(W)",IF(RIGHT(P59,1)="L","0:"&amp;$M$4&amp;"(L)",IF(P59="","",RIGHT(P59,1)&amp;":"&amp;LEFT(P59,1))))</f>
        <v>2:3</v>
      </c>
      <c r="P23" s="107"/>
      <c r="Q23" s="26" t="str">
        <f>IF(RIGHT(P55,1)="W",$M$4&amp;":0(W)",IF(RIGHT(P55,1)="L","0:"&amp;$M$4&amp;"(L)",IF(P55="","",RIGHT(P55,1)&amp;":"&amp;LEFT(P55,1))))</f>
        <v>2:3</v>
      </c>
      <c r="R23" s="39" t="str">
        <f>IF(LEFT(P52,1)="W",$M$4&amp;":0(W)",IF(LEFT(P52,1)="L","0:"&amp;$M$4&amp;"(L)",IF(P52="","",P52)))</f>
        <v>3:2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228</v>
      </c>
      <c r="K25" s="33" t="str">
        <f>IF(RIGHT(P35,1)="L",0,(IF(P35="","",(IF(RIGHT(P35,1)&gt;LEFT(P35,1),2,1)))))</f>
        <v/>
      </c>
      <c r="L25" s="23">
        <f>IF(LEFT(P47,1)="L",0,(IF(P47="","",(IF(LEFT(P47,1)&gt;RIGHT(P47,1),2,1)))))</f>
        <v>1</v>
      </c>
      <c r="M25" s="23">
        <f>IF(RIGHT(P44,1)="L",0,(IF(P44="","",(IF(RIGHT(P44,1)&gt;LEFT(P44,1),2,1)))))</f>
        <v>2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1</v>
      </c>
      <c r="P25" s="24">
        <f>IF(LEFT(P55,1)="L",0,(IF(P55="","",(IF(LEFT(P55,1)&gt;RIGHT(P55,1),2,1)))))</f>
        <v>2</v>
      </c>
      <c r="Q25" s="106"/>
      <c r="R25" s="25">
        <f>IF(LEFT(P60,1)="L",0,(IF(P60="","",(IF(LEFT(P60,1)&gt;RIGHT(P60,1),2,1)))))</f>
        <v>2</v>
      </c>
      <c r="S25" s="109">
        <f>IF((AND(COUNTIF(J7:J30,"&gt;""")&gt;2,COUNTIF(P33:P60,"&gt;""")&gt;0)),SUM(K25,L25,M25,N25,O25,P25,Q25,R25),"")</f>
        <v>10</v>
      </c>
      <c r="T25" s="112"/>
      <c r="U25" s="91" t="s">
        <v>12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>0:3</v>
      </c>
      <c r="M26" s="26" t="str">
        <f>IF(RIGHT(P44,1)="W",$M$4&amp;":0(W)",IF(RIGHT(P44,1)="L","0:"&amp;$M$4&amp;"(L)",IF(P44="","",RIGHT(P44,1)&amp;":"&amp;LEFT(P44,1))))</f>
        <v>3:0</v>
      </c>
      <c r="N26" s="27" t="str">
        <f>IF(LEFT(P40,1)="W",$M$4&amp;":0(W)",IF(LEFT(P40,1)="L","0:"&amp;$M$4&amp;"(L)",IF(P40="","",P40)))</f>
        <v>3:2</v>
      </c>
      <c r="O26" s="35" t="str">
        <f>IF(RIGHT(P51,1)="W",$M$4&amp;":0(W)",IF(RIGHT(P51,1)="L","0:"&amp;$M$4&amp;"(L)",IF(P51="","",RIGHT(P51,1)&amp;":"&amp;LEFT(P51,1))))</f>
        <v>2:3</v>
      </c>
      <c r="P26" s="28" t="str">
        <f>IF(LEFT(P55,1)="W",$M$4&amp;":0(W)",IF(LEFT(P55,1)="L","0:"&amp;$M$4&amp;"(L)",IF(P55="","",P55)))</f>
        <v>3:2</v>
      </c>
      <c r="Q26" s="107"/>
      <c r="R26" s="39" t="str">
        <f>IF(LEFT(P60,1)="W",$M$4&amp;":0(W)",IF(LEFT(P60,1)="L","0:"&amp;$M$4&amp;"(L)",IF(P60="","",P60)))</f>
        <v>3:0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229</v>
      </c>
      <c r="K28" s="33" t="str">
        <f>IF(LEFT(P45,1)="L",0,(IF(P45="","",(IF(LEFT(P45,1)&gt;RIGHT(P45,1),2,1)))))</f>
        <v/>
      </c>
      <c r="L28" s="23">
        <f>IF(RIGHT(P42,1)="L",0,(IF(P42="","",(IF(RIGHT(P42,1)&gt;LEFT(P42,1),2,1)))))</f>
        <v>1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1</v>
      </c>
      <c r="P28" s="24">
        <f>IF(RIGHT(P52,1)="L",0,(IF(P52="","",(IF(RIGHT(P52,1)&gt;LEFT(P52,1),2,1)))))</f>
        <v>1</v>
      </c>
      <c r="Q28" s="23">
        <f>IF(RIGHT(P60,1)="L",0,(IF(P60="","",(IF(RIGHT(P60,1)&gt;LEFT(P60,1),2,1)))))</f>
        <v>1</v>
      </c>
      <c r="R28" s="144"/>
      <c r="S28" s="109">
        <f>IF((AND(COUNTIF(J7:J30,"&gt;""")&gt;2,COUNTIF(P33:P60,"&gt;""")&gt;0)),SUM(K28,L28,M28,N28,O28,P28,Q28,R28),"")</f>
        <v>8</v>
      </c>
      <c r="T28" s="112">
        <f>5/4</f>
        <v>1.25</v>
      </c>
      <c r="U28" s="91" t="s">
        <v>13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>1:3</v>
      </c>
      <c r="M29" s="27" t="str">
        <f>IF(LEFT(P39,1)="W",$M$4&amp;":0(W)",IF(LEFT(P39,1)="L","0:"&amp;$M$4&amp;"(L)",IF(P39="","",P39)))</f>
        <v>3:0</v>
      </c>
      <c r="N29" s="26" t="str">
        <f>IF(RIGHT(P36,1)="W",$M$4&amp;":0(W)",IF(RIGHT(P36,1)="L","0:"&amp;$M$4&amp;"(L)",IF(P36="","",RIGHT(P36,1)&amp;":"&amp;LEFT(P36,1))))</f>
        <v>3:1</v>
      </c>
      <c r="O29" s="28" t="str">
        <f>IF(LEFT(P56,1)="W",$M$4&amp;":0(W)",IF(LEFT(P56,1)="L","0:"&amp;$M$4&amp;"(L)",IF(P56="","",P56)))</f>
        <v>0:3</v>
      </c>
      <c r="P29" s="35" t="str">
        <f>IF(RIGHT(P52,1)="W",$M$4&amp;":0(W)",IF(RIGHT(P52,1)="L","0:"&amp;$M$4&amp;"(L)",IF(P52="","",RIGHT(P52,1)&amp;":"&amp;LEFT(P52,1))))</f>
        <v>2:3</v>
      </c>
      <c r="Q29" s="26" t="str">
        <f>IF(RIGHT(P60,1)="W",$M$4&amp;":0(W)",IF(RIGHT(P60,1)="L","0:"&amp;$M$4&amp;"(L)",IF(P60="","",RIGHT(P60,1)&amp;":"&amp;LEFT(P60,1))))</f>
        <v>0:3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23</v>
      </c>
      <c r="J33" s="51" t="str">
        <f>IF('B2'!Уч2="","",'B2'!Уч2)</f>
        <v>Хабуев Максим+</v>
      </c>
      <c r="K33" s="52" t="str">
        <f t="shared" ref="K33:K60" si="0">"-"</f>
        <v>-</v>
      </c>
      <c r="L33" s="123" t="str">
        <f>IF('B2'!Уч6="","",'B2'!Уч6)</f>
        <v>Тажиков Асхат+</v>
      </c>
      <c r="M33" s="124"/>
      <c r="N33" s="124"/>
      <c r="O33" s="125"/>
      <c r="P33" s="53" t="s">
        <v>35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24</v>
      </c>
      <c r="J34" s="56" t="str">
        <f>IF('B2'!Уч3="","",'B2'!Уч3)</f>
        <v>Капанова Гульсара+</v>
      </c>
      <c r="K34" s="57" t="str">
        <f t="shared" si="0"/>
        <v>-</v>
      </c>
      <c r="L34" s="126" t="str">
        <f>IF('B2'!Уч5="","",'B2'!Уч5)</f>
        <v>Габдулла Арыстан+</v>
      </c>
      <c r="M34" s="127"/>
      <c r="N34" s="127"/>
      <c r="O34" s="128"/>
      <c r="P34" s="58" t="s">
        <v>39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IF('B2'!Уч1="","",'B2'!Уч1)</f>
        <v>Сәлім Сәкен</v>
      </c>
      <c r="K35" s="61" t="str">
        <f t="shared" si="0"/>
        <v>-</v>
      </c>
      <c r="L35" s="129" t="str">
        <f>IF('B2'!Уч7="","",'B2'!Уч7)</f>
        <v>Сванкулов Темирлан+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13</v>
      </c>
      <c r="J36" s="64" t="str">
        <f>IF('B2'!Уч4="","",'B2'!Уч4)</f>
        <v>Жаканов Ержан+</v>
      </c>
      <c r="K36" s="65" t="str">
        <f t="shared" si="0"/>
        <v>-</v>
      </c>
      <c r="L36" s="120" t="str">
        <f>IF('B2'!Уч8="","",'B2'!Уч8)</f>
        <v>Алимов Бахыт+</v>
      </c>
      <c r="M36" s="121"/>
      <c r="N36" s="121"/>
      <c r="O36" s="122"/>
      <c r="P36" s="66" t="s">
        <v>41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9</v>
      </c>
      <c r="J37" s="51" t="str">
        <f>IF('B2'!Уч5="","",'B2'!Уч5)</f>
        <v>Габдулла Арыстан+</v>
      </c>
      <c r="K37" s="52" t="str">
        <f t="shared" si="0"/>
        <v>-</v>
      </c>
      <c r="L37" s="123" t="str">
        <f>IF('B2'!Уч2="","",'B2'!Уч2)</f>
        <v>Хабуев Максим+</v>
      </c>
      <c r="M37" s="124"/>
      <c r="N37" s="124"/>
      <c r="O37" s="125"/>
      <c r="P37" s="53" t="s">
        <v>38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IF('B2'!Уч6="","",'B2'!Уч6)</f>
        <v>Тажиков Асхат+</v>
      </c>
      <c r="K38" s="57" t="str">
        <f t="shared" si="0"/>
        <v>-</v>
      </c>
      <c r="L38" s="126" t="str">
        <f>IF('B2'!Уч1="","",'B2'!Уч1)</f>
        <v>Сәлім Сәкен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22</v>
      </c>
      <c r="J39" s="60" t="str">
        <f>IF('B2'!Уч8="","",'B2'!Уч8)</f>
        <v>Алимов Бахыт+</v>
      </c>
      <c r="K39" s="61" t="str">
        <f t="shared" si="0"/>
        <v>-</v>
      </c>
      <c r="L39" s="129" t="str">
        <f>IF('B2'!Уч3="","",'B2'!Уч3)</f>
        <v>Капанова Гульсара+</v>
      </c>
      <c r="M39" s="115"/>
      <c r="N39" s="115"/>
      <c r="O39" s="116"/>
      <c r="P39" s="62" t="s">
        <v>35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15</v>
      </c>
      <c r="J40" s="64" t="str">
        <f>IF('B2'!Уч7="","",'B2'!Уч7)</f>
        <v>Сванкулов Темирлан+</v>
      </c>
      <c r="K40" s="65" t="str">
        <f t="shared" si="0"/>
        <v>-</v>
      </c>
      <c r="L40" s="120" t="str">
        <f>IF('B2'!Уч4="","",'B2'!Уч4)</f>
        <v>Жаканов Ержан+</v>
      </c>
      <c r="M40" s="121"/>
      <c r="N40" s="121"/>
      <c r="O40" s="122"/>
      <c r="P40" s="66" t="s">
        <v>38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IF('B2'!Уч1="","",'B2'!Уч1)</f>
        <v>Сәлім Сәкен</v>
      </c>
      <c r="K41" s="52" t="str">
        <f t="shared" si="0"/>
        <v>-</v>
      </c>
      <c r="L41" s="123" t="str">
        <f>IF('B2'!Уч5="","",'B2'!Уч5)</f>
        <v>Габдулла Арыстан+</v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22</v>
      </c>
      <c r="J42" s="56" t="str">
        <f>IF('B2'!Уч2="","",'B2'!Уч2)</f>
        <v>Хабуев Максим+</v>
      </c>
      <c r="K42" s="57" t="str">
        <f t="shared" si="0"/>
        <v>-</v>
      </c>
      <c r="L42" s="126" t="str">
        <f>IF('B2'!Уч8="","",'B2'!Уч8)</f>
        <v>Алимов Бахыт+</v>
      </c>
      <c r="M42" s="127"/>
      <c r="N42" s="127"/>
      <c r="O42" s="128"/>
      <c r="P42" s="58" t="s">
        <v>37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15</v>
      </c>
      <c r="J43" s="60" t="str">
        <f>IF('B2'!Уч4="","",'B2'!Уч4)</f>
        <v>Жаканов Ержан+</v>
      </c>
      <c r="K43" s="61" t="str">
        <f t="shared" si="0"/>
        <v>-</v>
      </c>
      <c r="L43" s="129" t="str">
        <f>IF('B2'!Уч6="","",'B2'!Уч6)</f>
        <v>Тажиков Асхат+</v>
      </c>
      <c r="M43" s="115"/>
      <c r="N43" s="115"/>
      <c r="O43" s="116"/>
      <c r="P43" s="62" t="s">
        <v>38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17</v>
      </c>
      <c r="J44" s="64" t="str">
        <f>IF('B2'!Уч3="","",'B2'!Уч3)</f>
        <v>Капанова Гульсара+</v>
      </c>
      <c r="K44" s="65" t="str">
        <f t="shared" si="0"/>
        <v>-</v>
      </c>
      <c r="L44" s="120" t="str">
        <f>IF('B2'!Уч7="","",'B2'!Уч7)</f>
        <v>Сванкулов Темирлан+</v>
      </c>
      <c r="M44" s="121"/>
      <c r="N44" s="121"/>
      <c r="O44" s="122"/>
      <c r="P44" s="66" t="s">
        <v>39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IF('B2'!Уч8="","",'B2'!Уч8)</f>
        <v>Алимов Бахыт+</v>
      </c>
      <c r="K45" s="52" t="str">
        <f t="shared" si="0"/>
        <v>-</v>
      </c>
      <c r="L45" s="123" t="str">
        <f>IF('B2'!Уч1="","",'B2'!Уч1)</f>
        <v>Сәлім Сәкен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15</v>
      </c>
      <c r="J46" s="56" t="str">
        <f>IF('B2'!Уч5="","",'B2'!Уч5)</f>
        <v>Габдулла Арыстан+</v>
      </c>
      <c r="K46" s="57" t="str">
        <f t="shared" si="0"/>
        <v>-</v>
      </c>
      <c r="L46" s="126" t="str">
        <f>IF('B2'!Уч4="","",'B2'!Уч4)</f>
        <v>Жаканов Ержан+</v>
      </c>
      <c r="M46" s="127"/>
      <c r="N46" s="127"/>
      <c r="O46" s="128"/>
      <c r="P46" s="58" t="s">
        <v>37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13</v>
      </c>
      <c r="J47" s="60" t="str">
        <f>IF('B2'!Уч7="","",'B2'!Уч7)</f>
        <v>Сванкулов Темирлан+</v>
      </c>
      <c r="K47" s="61" t="str">
        <f t="shared" si="0"/>
        <v>-</v>
      </c>
      <c r="L47" s="129" t="str">
        <f>IF('B2'!Уч2="","",'B2'!Уч2)</f>
        <v>Хабуев Максим+</v>
      </c>
      <c r="M47" s="115"/>
      <c r="N47" s="115"/>
      <c r="O47" s="116"/>
      <c r="P47" s="62" t="s">
        <v>39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IF('B2'!Уч6="","",'B2'!Уч6)</f>
        <v>Тажиков Асхат+</v>
      </c>
      <c r="K48" s="65" t="str">
        <f t="shared" si="0"/>
        <v>-</v>
      </c>
      <c r="L48" s="120" t="str">
        <f>IF('B2'!Уч3="","",'B2'!Уч3)</f>
        <v>Капанова Гульсара+</v>
      </c>
      <c r="M48" s="121"/>
      <c r="N48" s="121"/>
      <c r="O48" s="122"/>
      <c r="P48" s="66" t="s">
        <v>43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IF('B2'!Уч1="","",'B2'!Уч1)</f>
        <v>Сәлім Сәкен</v>
      </c>
      <c r="K49" s="52" t="str">
        <f t="shared" si="0"/>
        <v>-</v>
      </c>
      <c r="L49" s="123" t="str">
        <f>IF('B2'!Уч3="","",'B2'!Уч3)</f>
        <v>Капанова Гульсара+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22</v>
      </c>
      <c r="J50" s="56" t="str">
        <f>IF('B2'!Уч2="","",'B2'!Уч2)</f>
        <v>Хабуев Максим+</v>
      </c>
      <c r="K50" s="57" t="str">
        <f t="shared" si="0"/>
        <v>-</v>
      </c>
      <c r="L50" s="126" t="str">
        <f>IF('B2'!Уч4="","",'B2'!Уч4)</f>
        <v>Жаканов Ержан+</v>
      </c>
      <c r="M50" s="127"/>
      <c r="N50" s="127"/>
      <c r="O50" s="128"/>
      <c r="P50" s="58" t="s">
        <v>35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24</v>
      </c>
      <c r="J51" s="60" t="str">
        <f>IF('B2'!Уч5="","",'B2'!Уч5)</f>
        <v>Габдулла Арыстан+</v>
      </c>
      <c r="K51" s="61" t="str">
        <f t="shared" si="0"/>
        <v>-</v>
      </c>
      <c r="L51" s="129" t="str">
        <f>IF('B2'!Уч7="","",'B2'!Уч7)</f>
        <v>Сванкулов Темирлан+</v>
      </c>
      <c r="M51" s="115"/>
      <c r="N51" s="115"/>
      <c r="O51" s="116"/>
      <c r="P51" s="62" t="s">
        <v>38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15</v>
      </c>
      <c r="J52" s="64" t="str">
        <f>IF('B2'!Уч6="","",'B2'!Уч6)</f>
        <v>Тажиков Асхат+</v>
      </c>
      <c r="K52" s="65" t="str">
        <f t="shared" si="0"/>
        <v>-</v>
      </c>
      <c r="L52" s="120" t="str">
        <f>IF('B2'!Уч8="","",'B2'!Уч8)</f>
        <v>Алимов Бахыт+</v>
      </c>
      <c r="M52" s="121"/>
      <c r="N52" s="121"/>
      <c r="O52" s="122"/>
      <c r="P52" s="66" t="s">
        <v>38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IF('B2'!Уч4="","",'B2'!Уч4)</f>
        <v>Жаканов Ержан+</v>
      </c>
      <c r="K53" s="52" t="str">
        <f t="shared" si="0"/>
        <v>-</v>
      </c>
      <c r="L53" s="123" t="str">
        <f>IF('B2'!Уч1="","",'B2'!Уч1)</f>
        <v>Сәлім Сәкен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22</v>
      </c>
      <c r="J54" s="56" t="str">
        <f>IF('B2'!Уч3="","",'B2'!Уч3)</f>
        <v>Капанова Гульсара+</v>
      </c>
      <c r="K54" s="57" t="str">
        <f t="shared" si="0"/>
        <v>-</v>
      </c>
      <c r="L54" s="126" t="str">
        <f>IF('B2'!Уч2="","",'B2'!Уч2)</f>
        <v>Хабуев Максим+</v>
      </c>
      <c r="M54" s="127"/>
      <c r="N54" s="127"/>
      <c r="O54" s="128"/>
      <c r="P54" s="58" t="s">
        <v>39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15</v>
      </c>
      <c r="J55" s="60" t="str">
        <f>IF('B2'!Уч7="","",'B2'!Уч7)</f>
        <v>Сванкулов Темирлан+</v>
      </c>
      <c r="K55" s="61" t="str">
        <f t="shared" si="0"/>
        <v>-</v>
      </c>
      <c r="L55" s="129" t="str">
        <f>IF('B2'!Уч6="","",'B2'!Уч6)</f>
        <v>Тажиков Асхат+</v>
      </c>
      <c r="M55" s="115"/>
      <c r="N55" s="115"/>
      <c r="O55" s="116"/>
      <c r="P55" s="62" t="s">
        <v>38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9</v>
      </c>
      <c r="J56" s="64" t="str">
        <f>IF('B2'!Уч8="","",'B2'!Уч8)</f>
        <v>Алимов Бахыт+</v>
      </c>
      <c r="K56" s="65" t="str">
        <f t="shared" si="0"/>
        <v>-</v>
      </c>
      <c r="L56" s="120" t="str">
        <f>IF('B2'!Уч5="","",'B2'!Уч5)</f>
        <v>Габдулла Арыстан+</v>
      </c>
      <c r="M56" s="121"/>
      <c r="N56" s="121"/>
      <c r="O56" s="122"/>
      <c r="P56" s="66" t="s">
        <v>39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IF('B2'!Уч1="","",'B2'!Уч1)</f>
        <v>Сәлім Сәкен</v>
      </c>
      <c r="K57" s="52" t="str">
        <f t="shared" si="0"/>
        <v>-</v>
      </c>
      <c r="L57" s="123" t="str">
        <f>IF('B2'!Уч2="","",'B2'!Уч2)</f>
        <v>Хабуев Максим+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22</v>
      </c>
      <c r="J58" s="56" t="str">
        <f>IF('B2'!Уч3="","",'B2'!Уч3)</f>
        <v>Капанова Гульсара+</v>
      </c>
      <c r="K58" s="57" t="str">
        <f t="shared" si="0"/>
        <v>-</v>
      </c>
      <c r="L58" s="126" t="str">
        <f>IF('B2'!Уч4="","",'B2'!Уч4)</f>
        <v>Жаканов Ержан+</v>
      </c>
      <c r="M58" s="127"/>
      <c r="N58" s="127"/>
      <c r="O58" s="128"/>
      <c r="P58" s="58" t="s">
        <v>45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13</v>
      </c>
      <c r="J59" s="60" t="str">
        <f>IF('B2'!Уч5="","",'B2'!Уч5)</f>
        <v>Габдулла Арыстан+</v>
      </c>
      <c r="K59" s="61" t="str">
        <f t="shared" si="0"/>
        <v>-</v>
      </c>
      <c r="L59" s="129" t="str">
        <f>IF('B2'!Уч6="","",'B2'!Уч6)</f>
        <v>Тажиков Асхат+</v>
      </c>
      <c r="M59" s="115"/>
      <c r="N59" s="115"/>
      <c r="O59" s="116"/>
      <c r="P59" s="62" t="s">
        <v>38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13</v>
      </c>
      <c r="J60" s="64" t="str">
        <f>IF('B2'!Уч7="","",'B2'!Уч7)</f>
        <v>Сванкулов Темирлан+</v>
      </c>
      <c r="K60" s="65" t="str">
        <f t="shared" si="0"/>
        <v>-</v>
      </c>
      <c r="L60" s="120" t="str">
        <f>IF('B2'!Уч8="","",'B2'!Уч8)</f>
        <v>Алимов Бахыт+</v>
      </c>
      <c r="M60" s="121"/>
      <c r="N60" s="121"/>
      <c r="O60" s="122"/>
      <c r="P60" s="66" t="s">
        <v>35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4014" priority="6">
      <formula>$S$35="сыграна"</formula>
    </cfRule>
  </conditionalFormatting>
  <conditionalFormatting sqref="I36:Q36">
    <cfRule type="expression" dxfId="4013" priority="7">
      <formula>$S$36="сыграна"</formula>
    </cfRule>
  </conditionalFormatting>
  <conditionalFormatting sqref="I37:Q37">
    <cfRule type="expression" dxfId="4012" priority="8">
      <formula>$S$37="сыграна"</formula>
    </cfRule>
  </conditionalFormatting>
  <conditionalFormatting sqref="I38:Q38">
    <cfRule type="expression" dxfId="4011" priority="9">
      <formula>$S$38="сыграна"</formula>
    </cfRule>
  </conditionalFormatting>
  <conditionalFormatting sqref="I39:Q39">
    <cfRule type="expression" dxfId="4010" priority="10">
      <formula>$S$39="сыграна"</formula>
    </cfRule>
  </conditionalFormatting>
  <conditionalFormatting sqref="I40:Q40">
    <cfRule type="expression" dxfId="4009" priority="11">
      <formula>$S$40="сыграна"</formula>
    </cfRule>
  </conditionalFormatting>
  <conditionalFormatting sqref="I41:Q41">
    <cfRule type="expression" dxfId="4008" priority="12">
      <formula>$S$41="сыграна"</formula>
    </cfRule>
  </conditionalFormatting>
  <conditionalFormatting sqref="I42:Q42">
    <cfRule type="expression" dxfId="4007" priority="13">
      <formula>$S$42="сыграна"</formula>
    </cfRule>
  </conditionalFormatting>
  <conditionalFormatting sqref="I43:Q43">
    <cfRule type="expression" dxfId="4006" priority="14">
      <formula>$S$43="сыграна"</formula>
    </cfRule>
  </conditionalFormatting>
  <conditionalFormatting sqref="I46:Q46">
    <cfRule type="expression" dxfId="4005" priority="17">
      <formula>$S$46="сыграна"</formula>
    </cfRule>
  </conditionalFormatting>
  <conditionalFormatting sqref="I47:Q47">
    <cfRule type="expression" dxfId="4004" priority="18">
      <formula>$S$47="сыграна"</formula>
    </cfRule>
  </conditionalFormatting>
  <conditionalFormatting sqref="I48:Q48">
    <cfRule type="expression" dxfId="4003" priority="19">
      <formula>$S$48="сыграна"</formula>
    </cfRule>
  </conditionalFormatting>
  <conditionalFormatting sqref="I49:Q49">
    <cfRule type="expression" dxfId="4002" priority="20">
      <formula>$S$49="сыграна"</formula>
    </cfRule>
  </conditionalFormatting>
  <conditionalFormatting sqref="I50:Q50">
    <cfRule type="expression" dxfId="4001" priority="21">
      <formula>$S$50="сыграна"</formula>
    </cfRule>
  </conditionalFormatting>
  <conditionalFormatting sqref="I51:Q51">
    <cfRule type="expression" dxfId="4000" priority="22">
      <formula>$S$51="сыграна"</formula>
    </cfRule>
  </conditionalFormatting>
  <conditionalFormatting sqref="I52:Q52">
    <cfRule type="expression" dxfId="3999" priority="23">
      <formula>$S$52="сыграна"</formula>
    </cfRule>
  </conditionalFormatting>
  <conditionalFormatting sqref="I53:Q53">
    <cfRule type="expression" dxfId="3998" priority="24">
      <formula>$S$53="сыграна"</formula>
    </cfRule>
  </conditionalFormatting>
  <conditionalFormatting sqref="I54:Q54">
    <cfRule type="expression" dxfId="3997" priority="25">
      <formula>$S$54="сыграна"</formula>
    </cfRule>
  </conditionalFormatting>
  <conditionalFormatting sqref="I55:Q55">
    <cfRule type="expression" dxfId="3996" priority="26">
      <formula>$S$55="сыграна"</formula>
    </cfRule>
  </conditionalFormatting>
  <conditionalFormatting sqref="I33:R33 P10:P12 L22:L24">
    <cfRule type="expression" dxfId="3995" priority="31">
      <formula>$S$33="встреча играется"</formula>
    </cfRule>
  </conditionalFormatting>
  <conditionalFormatting sqref="I33:R33">
    <cfRule type="expression" dxfId="3994" priority="4">
      <formula>$S$33="сыграна"</formula>
    </cfRule>
  </conditionalFormatting>
  <conditionalFormatting sqref="I34:R34 O13:O15 M19:M21">
    <cfRule type="expression" dxfId="3993" priority="32">
      <formula>$S$34="встреча играется"</formula>
    </cfRule>
  </conditionalFormatting>
  <conditionalFormatting sqref="I34:R34">
    <cfRule type="expression" dxfId="3992" priority="5">
      <formula>$S$34="сыграна"</formula>
    </cfRule>
  </conditionalFormatting>
  <conditionalFormatting sqref="I35:R35 Q7:Q9 K25:K27">
    <cfRule type="expression" dxfId="3991" priority="33">
      <formula>$S$35="встреча играется"</formula>
    </cfRule>
  </conditionalFormatting>
  <conditionalFormatting sqref="I36:R36 R16:R18 N28:N30">
    <cfRule type="expression" dxfId="3990" priority="34">
      <formula>$S$36="встреча играется"</formula>
    </cfRule>
  </conditionalFormatting>
  <conditionalFormatting sqref="I37:R37 O10:O12 L19:L21">
    <cfRule type="expression" dxfId="3989" priority="35">
      <formula>$S$37="встреча играется"</formula>
    </cfRule>
  </conditionalFormatting>
  <conditionalFormatting sqref="I38:R38 P7:P9 K22:K24">
    <cfRule type="expression" dxfId="3988" priority="36">
      <formula>$S$38="встреча играется"</formula>
    </cfRule>
  </conditionalFormatting>
  <conditionalFormatting sqref="I39:R39 R13:R15 M28:M30">
    <cfRule type="expression" dxfId="3987" priority="37">
      <formula>$S$39="встреча играется"</formula>
    </cfRule>
  </conditionalFormatting>
  <conditionalFormatting sqref="I40:R40 Q16:Q18 N25:N27">
    <cfRule type="expression" dxfId="3986" priority="38">
      <formula>$S$40="встреча играется"</formula>
    </cfRule>
  </conditionalFormatting>
  <conditionalFormatting sqref="I41:R41 O7:O9 K19:K21">
    <cfRule type="expression" dxfId="3985" priority="39">
      <formula>$S$41="встреча играется"</formula>
    </cfRule>
  </conditionalFormatting>
  <conditionalFormatting sqref="I42:R42 R10:R12 L28:L30">
    <cfRule type="expression" dxfId="3984" priority="40">
      <formula>$S$42="встреча играется"</formula>
    </cfRule>
  </conditionalFormatting>
  <conditionalFormatting sqref="I43:R43 P16:P18 N22:N24">
    <cfRule type="expression" dxfId="3983" priority="41">
      <formula>$S$43="встреча играется"</formula>
    </cfRule>
  </conditionalFormatting>
  <conditionalFormatting sqref="I44:R44 Q13:Q15 M25:M27">
    <cfRule type="expression" dxfId="3982" priority="42">
      <formula>$S$44="встреча играется"</formula>
    </cfRule>
  </conditionalFormatting>
  <conditionalFormatting sqref="I44:R44">
    <cfRule type="expression" dxfId="3981" priority="15">
      <formula>$S$44="сыграна"</formula>
    </cfRule>
  </conditionalFormatting>
  <conditionalFormatting sqref="I45:R45 R7:R9 K28:K30">
    <cfRule type="expression" dxfId="3980" priority="43">
      <formula>$S$45="встреча играется"</formula>
    </cfRule>
  </conditionalFormatting>
  <conditionalFormatting sqref="I45:R45">
    <cfRule type="expression" dxfId="3979" priority="16">
      <formula>$S$45="сыграна"</formula>
    </cfRule>
  </conditionalFormatting>
  <conditionalFormatting sqref="I46:R46 O16:O18 N19:N21">
    <cfRule type="expression" dxfId="3978" priority="44">
      <formula>$S$46="встреча играется"</formula>
    </cfRule>
  </conditionalFormatting>
  <conditionalFormatting sqref="I47:R47 Q10:Q12 L25:L27">
    <cfRule type="expression" dxfId="3977" priority="45">
      <formula>$S$47="встреча играется"</formula>
    </cfRule>
  </conditionalFormatting>
  <conditionalFormatting sqref="I48:R48 P13:P15 M22:M24">
    <cfRule type="expression" dxfId="3976" priority="46">
      <formula>$S$48="встреча играется"</formula>
    </cfRule>
  </conditionalFormatting>
  <conditionalFormatting sqref="I49:R49 M7:M9 K13:K15">
    <cfRule type="expression" dxfId="3975" priority="47">
      <formula>$S$49="встреча играется"</formula>
    </cfRule>
  </conditionalFormatting>
  <conditionalFormatting sqref="I50:R50 N10:N12 L16:L18">
    <cfRule type="expression" dxfId="3974" priority="48">
      <formula>$S$50="встреча играется"</formula>
    </cfRule>
  </conditionalFormatting>
  <conditionalFormatting sqref="I51:R51 Q19:Q21 O25:O27">
    <cfRule type="expression" dxfId="3973" priority="49">
      <formula>$S$51="встреча играется"</formula>
    </cfRule>
  </conditionalFormatting>
  <conditionalFormatting sqref="I52:R52 R22:R24 P28:P30">
    <cfRule type="expression" dxfId="3972" priority="50">
      <formula>$S$52="встреча играется"</formula>
    </cfRule>
  </conditionalFormatting>
  <conditionalFormatting sqref="I53:R53 N7:N9 K16:K18">
    <cfRule type="expression" dxfId="3971" priority="51">
      <formula>$S$53="встреча играется"</formula>
    </cfRule>
  </conditionalFormatting>
  <conditionalFormatting sqref="I54:R54 M10:M12 L13:L15">
    <cfRule type="expression" dxfId="3970" priority="52">
      <formula>$S$54="встреча играется"</formula>
    </cfRule>
  </conditionalFormatting>
  <conditionalFormatting sqref="I55:R55 Q22:Q24 P25:P27">
    <cfRule type="expression" dxfId="3969" priority="27">
      <formula>$S$55="встреча играется"</formula>
    </cfRule>
  </conditionalFormatting>
  <conditionalFormatting sqref="I56:R56 R19:R21 O28:O30">
    <cfRule type="expression" dxfId="3968" priority="53">
      <formula>$S$56="встреча играется"</formula>
    </cfRule>
  </conditionalFormatting>
  <conditionalFormatting sqref="I56:R56">
    <cfRule type="expression" dxfId="3967" priority="3">
      <formula>$S$56="сыграна"</formula>
    </cfRule>
  </conditionalFormatting>
  <conditionalFormatting sqref="I57:R57 L7:L9 K10:K12">
    <cfRule type="expression" dxfId="3966" priority="54">
      <formula>$S$57="встреча играется"</formula>
    </cfRule>
  </conditionalFormatting>
  <conditionalFormatting sqref="I57:R57">
    <cfRule type="expression" dxfId="3965" priority="2">
      <formula>$S$57="сыграна"</formula>
    </cfRule>
  </conditionalFormatting>
  <conditionalFormatting sqref="I58:R58 N13:N15 M16:M18">
    <cfRule type="expression" dxfId="3964" priority="55">
      <formula>$S$58="встреча играется"</formula>
    </cfRule>
  </conditionalFormatting>
  <conditionalFormatting sqref="I58:R58">
    <cfRule type="expression" dxfId="3963" priority="28">
      <formula>$S$58="сыграна"</formula>
    </cfRule>
  </conditionalFormatting>
  <conditionalFormatting sqref="I59:R59 P19:P21 O22:O24">
    <cfRule type="expression" dxfId="3962" priority="56">
      <formula>$S$59="встреча играется"</formula>
    </cfRule>
  </conditionalFormatting>
  <conditionalFormatting sqref="I59:R59">
    <cfRule type="expression" dxfId="3961" priority="29">
      <formula>$S$59="сыграна"</formula>
    </cfRule>
  </conditionalFormatting>
  <conditionalFormatting sqref="I60:R60 R25:R27 Q28:Q30">
    <cfRule type="expression" dxfId="3960" priority="57">
      <formula>$S$60="встреча играется"</formula>
    </cfRule>
  </conditionalFormatting>
  <conditionalFormatting sqref="I60:R60">
    <cfRule type="expression" dxfId="3959" priority="30">
      <formula>$S$60="сыграна"</formula>
    </cfRule>
  </conditionalFormatting>
  <conditionalFormatting sqref="J7:J30">
    <cfRule type="endsWith" dxfId="3958" priority="1" operator="endsWith" text="+">
      <formula>RIGHT((J7),LEN("+"))=("+")</formula>
    </cfRule>
  </conditionalFormatting>
  <dataValidations count="1">
    <dataValidation type="list" allowBlank="1" sqref="P33:P60" xr:uid="{00000000-0002-0000-0B00-000000000000}">
      <formula1>'B2'!Список_счета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6.140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230</v>
      </c>
      <c r="E1" s="101"/>
      <c r="F1" s="101"/>
      <c r="G1" s="101"/>
      <c r="H1" s="101"/>
      <c r="I1" s="101"/>
      <c r="J1" s="101"/>
      <c r="K1" s="3" t="s">
        <v>150</v>
      </c>
      <c r="L1" s="167"/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3" t="s">
        <v>17</v>
      </c>
      <c r="S6" s="75" t="s">
        <v>151</v>
      </c>
      <c r="T6" s="76" t="s">
        <v>18</v>
      </c>
      <c r="U6" s="73" t="s">
        <v>19</v>
      </c>
      <c r="V6" s="77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 t="str">
        <f>IF((AND(COUNTIF(J7:J33,"&gt;""")&gt;2,COUNTIF(P36:P71,"&gt;""")&gt;0)),SUM(K7,L7,M7,N7,O7,P7,Q7,R7,S7),"")</f>
        <v/>
      </c>
      <c r="U7" s="166"/>
      <c r="V7" s="9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IF(RIGHT(P68,1)="L",0,(IF(P68="","",(IF(RIGHT(P68,1)&gt;LEFT(P68,1),2,1)))))</f>
        <v/>
      </c>
      <c r="L10" s="151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 t="str">
        <f>IF((AND(COUNTIF(J7:J33,"&gt;""")&gt;2,COUNTIF(P36:P71,"&gt;""")&gt;0)),SUM(K10,L10,M10,N10,O10,P10,Q10,R10,S10),"")</f>
        <v/>
      </c>
      <c r="U10" s="166"/>
      <c r="V10" s="9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51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 t="str">
        <f>IF((AND(COUNTIF(J7:J33,"&gt;""")&gt;2,COUNTIF(P36:P71,"&gt;""")&gt;0)),SUM(K13,L13,M13,N13,O13,P13,Q13,R13,S13),"")</f>
        <v/>
      </c>
      <c r="U13" s="166"/>
      <c r="V13" s="9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/>
      <c r="E15" s="22"/>
      <c r="F15" s="1"/>
      <c r="G15" s="119"/>
      <c r="H15" s="105"/>
      <c r="I15" s="156"/>
      <c r="J15" s="105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50">
        <v>4</v>
      </c>
      <c r="H16" s="153"/>
      <c r="I16" s="154"/>
      <c r="J16" s="157"/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51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 t="str">
        <f>IF((AND(COUNTIF(J7:J33,"&gt;""")&gt;2,COUNTIF(P36:P71,"&gt;""")&gt;0)),SUM(K16,L16,M16,N16,O16,P16,Q16,R16,S16),"")</f>
        <v/>
      </c>
      <c r="U16" s="166"/>
      <c r="V16" s="9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18"/>
      <c r="H17" s="104"/>
      <c r="I17" s="155"/>
      <c r="J17" s="104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19"/>
      <c r="H18" s="105"/>
      <c r="I18" s="156"/>
      <c r="J18" s="105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50">
        <v>5</v>
      </c>
      <c r="H19" s="153"/>
      <c r="I19" s="154"/>
      <c r="J19" s="157"/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52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 t="str">
        <f>IF((AND(COUNTIF(J7:J33,"&gt;""")&gt;2,COUNTIF(P36:P71,"&gt;""")&gt;0)),SUM(K19,L19,M19,N19,O19,P19,Q19,R19,S19),"")</f>
        <v/>
      </c>
      <c r="U19" s="166"/>
      <c r="V19" s="9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18"/>
      <c r="H20" s="104"/>
      <c r="I20" s="155"/>
      <c r="J20" s="104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19"/>
      <c r="H21" s="105"/>
      <c r="I21" s="156"/>
      <c r="J21" s="105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1"/>
      <c r="G22" s="150">
        <v>6</v>
      </c>
      <c r="H22" s="153"/>
      <c r="I22" s="154"/>
      <c r="J22" s="157"/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51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 t="str">
        <f>IF((AND(COUNTIF(J7:J33,"&gt;""")&gt;2,COUNTIF(P36:P71,"&gt;""")&gt;0)),SUM(K22,L22,M22,N22,O22,P22,Q22,R22,S22),"")</f>
        <v/>
      </c>
      <c r="U22" s="166"/>
      <c r="V22" s="9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1"/>
      <c r="G23" s="118"/>
      <c r="H23" s="104"/>
      <c r="I23" s="155"/>
      <c r="J23" s="104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1"/>
      <c r="G24" s="119"/>
      <c r="H24" s="105"/>
      <c r="I24" s="156"/>
      <c r="J24" s="105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1"/>
      <c r="G25" s="150">
        <v>7</v>
      </c>
      <c r="H25" s="153"/>
      <c r="I25" s="154"/>
      <c r="J25" s="157"/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51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 t="str">
        <f>IF((AND(COUNTIF(J7:J33,"&gt;""")&gt;2,COUNTIF(P36:P71,"&gt;""")&gt;0)),SUM(K25,L25,M25,N25,O25,P25,Q25,R25,S25),"")</f>
        <v/>
      </c>
      <c r="U25" s="166"/>
      <c r="V25" s="9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1"/>
      <c r="G26" s="118"/>
      <c r="H26" s="104"/>
      <c r="I26" s="155"/>
      <c r="J26" s="104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1"/>
      <c r="G27" s="119"/>
      <c r="H27" s="105"/>
      <c r="I27" s="156"/>
      <c r="J27" s="105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1"/>
      <c r="G28" s="150">
        <v>8</v>
      </c>
      <c r="H28" s="153"/>
      <c r="I28" s="154"/>
      <c r="J28" s="157"/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51"/>
      <c r="S28" s="25" t="str">
        <f>IF(RIGHT(P67,1)="L",0,(IF(P67="","",(IF(RIGHT(P67,1)&gt;LEFT(P67,1),2,1)))))</f>
        <v/>
      </c>
      <c r="T28" s="109" t="str">
        <f>IF((AND(COUNTIF(J7:J33,"&gt;""")&gt;2,COUNTIF(P36:P71,"&gt;""")&gt;0)),SUM(K28,L28,M28,N28,O28,P28,Q28,R28,S28),"")</f>
        <v/>
      </c>
      <c r="U28" s="166"/>
      <c r="V28" s="9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1"/>
      <c r="G29" s="118"/>
      <c r="H29" s="104"/>
      <c r="I29" s="155"/>
      <c r="J29" s="104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1"/>
      <c r="G30" s="119"/>
      <c r="H30" s="105"/>
      <c r="I30" s="156"/>
      <c r="J30" s="105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1"/>
      <c r="G31" s="150">
        <v>9</v>
      </c>
      <c r="H31" s="153"/>
      <c r="I31" s="154"/>
      <c r="J31" s="157"/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61"/>
      <c r="T31" s="109" t="str">
        <f>IF((AND(COUNTIF(J7:J33,"&gt;""")&gt;2,COUNTIF(P36:P71,"&gt;""")&gt;0)),SUM(K31,L31,M31,N31,O31,P31,Q31,R31,S31),"")</f>
        <v/>
      </c>
      <c r="U31" s="166"/>
      <c r="V31" s="9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1"/>
      <c r="G32" s="118"/>
      <c r="H32" s="104"/>
      <c r="I32" s="155"/>
      <c r="J32" s="104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1"/>
      <c r="G33" s="119"/>
      <c r="H33" s="105"/>
      <c r="I33" s="156"/>
      <c r="J33" s="105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IF(В2_2!Уч3="","",В2_2!Уч3)</f>
        <v/>
      </c>
      <c r="K36" s="82" t="str">
        <f t="shared" ref="K36:K71" si="0">"-"</f>
        <v>-</v>
      </c>
      <c r="L36" s="162" t="str">
        <f>IF(В2_2!Уч7="","",В2_2!Уч7)</f>
        <v/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IF(В2_2!Уч2="","",В2_2!Уч2)</f>
        <v/>
      </c>
      <c r="K37" s="85" t="str">
        <f t="shared" si="0"/>
        <v>-</v>
      </c>
      <c r="L37" s="163" t="str">
        <f>IF(В2_2!Уч8="","",В2_2!Уч8)</f>
        <v/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IF(В2_2!Уч4="","",В2_2!Уч4)</f>
        <v/>
      </c>
      <c r="K38" s="87" t="str">
        <f t="shared" si="0"/>
        <v>-</v>
      </c>
      <c r="L38" s="164" t="str">
        <f>IF(В2_2!Уч6="","",В2_2!Уч6)</f>
        <v/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IF(В2_2!Уч1="","",В2_2!Уч1)</f>
        <v/>
      </c>
      <c r="K39" s="90" t="str">
        <f t="shared" si="0"/>
        <v>-</v>
      </c>
      <c r="L39" s="165" t="str">
        <f>IF(В2_2!Уч9="","",В2_2!Уч9)</f>
        <v/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IF(В2_2!Уч7="","",В2_2!Уч7)</f>
        <v/>
      </c>
      <c r="K40" s="82" t="str">
        <f t="shared" si="0"/>
        <v>-</v>
      </c>
      <c r="L40" s="162" t="str">
        <f>IF(В2_2!Уч2="","",В2_2!Уч2)</f>
        <v/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IF(В2_2!Уч6="","",В2_2!Уч6)</f>
        <v/>
      </c>
      <c r="K41" s="85" t="str">
        <f t="shared" si="0"/>
        <v>-</v>
      </c>
      <c r="L41" s="163" t="str">
        <f>IF(В2_2!Уч3="","",В2_2!Уч3)</f>
        <v/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IF(В2_2!Уч8="","",В2_2!Уч8)</f>
        <v/>
      </c>
      <c r="K42" s="87" t="str">
        <f t="shared" si="0"/>
        <v>-</v>
      </c>
      <c r="L42" s="164" t="str">
        <f>IF(В2_2!Уч1="","",В2_2!Уч1)</f>
        <v/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IF(В2_2!Уч9="","",В2_2!Уч9)</f>
        <v/>
      </c>
      <c r="K43" s="90" t="str">
        <f t="shared" si="0"/>
        <v>-</v>
      </c>
      <c r="L43" s="165" t="str">
        <f>IF(В2_2!Уч5="","",В2_2!Уч5)</f>
        <v/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IF(В2_2!Уч2="","",В2_2!Уч2)</f>
        <v/>
      </c>
      <c r="K44" s="82" t="str">
        <f t="shared" si="0"/>
        <v>-</v>
      </c>
      <c r="L44" s="162" t="str">
        <f>IF(В2_2!Уч6="","",В2_2!Уч6)</f>
        <v/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IF(В2_2!Уч1="","",В2_2!Уч1)</f>
        <v/>
      </c>
      <c r="K45" s="85" t="str">
        <f t="shared" si="0"/>
        <v>-</v>
      </c>
      <c r="L45" s="163" t="str">
        <f>IF(В2_2!Уч7="","",В2_2!Уч7)</f>
        <v/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IF(В2_2!Уч5="","",В2_2!Уч5)</f>
        <v/>
      </c>
      <c r="K46" s="87" t="str">
        <f t="shared" si="0"/>
        <v>-</v>
      </c>
      <c r="L46" s="164" t="str">
        <f>IF(В2_2!Уч8="","",В2_2!Уч8)</f>
        <v/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IF(В2_2!Уч4="","",В2_2!Уч4)</f>
        <v/>
      </c>
      <c r="K47" s="90" t="str">
        <f t="shared" si="0"/>
        <v>-</v>
      </c>
      <c r="L47" s="165" t="str">
        <f>IF(В2_2!Уч9="","",В2_2!Уч9)</f>
        <v/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IF(В2_2!Уч6="","",В2_2!Уч6)</f>
        <v/>
      </c>
      <c r="K48" s="82" t="str">
        <f t="shared" si="0"/>
        <v>-</v>
      </c>
      <c r="L48" s="162" t="str">
        <f>IF(В2_2!Уч1="","",В2_2!Уч1)</f>
        <v/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IF(В2_2!Уч7="","",В2_2!Уч7)</f>
        <v/>
      </c>
      <c r="K49" s="85" t="str">
        <f t="shared" si="0"/>
        <v>-</v>
      </c>
      <c r="L49" s="163" t="str">
        <f>IF(В2_2!Уч5="","",В2_2!Уч5)</f>
        <v/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IF(В2_2!Уч9="","",В2_2!Уч9)</f>
        <v/>
      </c>
      <c r="K50" s="87" t="str">
        <f t="shared" si="0"/>
        <v>-</v>
      </c>
      <c r="L50" s="164" t="str">
        <f>IF(В2_2!Уч3="","",В2_2!Уч3)</f>
        <v/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IF(В2_2!Уч8="","",В2_2!Уч8)</f>
        <v/>
      </c>
      <c r="K51" s="90" t="str">
        <f t="shared" si="0"/>
        <v>-</v>
      </c>
      <c r="L51" s="165" t="str">
        <f>IF(В2_2!Уч4="","",В2_2!Уч4)</f>
        <v/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IF(В2_2!Уч2="","",В2_2!Уч2)</f>
        <v/>
      </c>
      <c r="K52" s="82" t="str">
        <f t="shared" si="0"/>
        <v>-</v>
      </c>
      <c r="L52" s="162" t="str">
        <f>IF(В2_2!Уч4="","",В2_2!Уч4)</f>
        <v/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IF(В2_2!Уч1="","",В2_2!Уч1)</f>
        <v/>
      </c>
      <c r="K53" s="85" t="str">
        <f t="shared" si="0"/>
        <v>-</v>
      </c>
      <c r="L53" s="163" t="str">
        <f>IF(В2_2!Уч5="","",В2_2!Уч5)</f>
        <v/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IF(В2_2!Уч3="","",В2_2!Уч3)</f>
        <v/>
      </c>
      <c r="K54" s="87" t="str">
        <f t="shared" si="0"/>
        <v>-</v>
      </c>
      <c r="L54" s="164" t="str">
        <f>IF(В2_2!Уч8="","",В2_2!Уч8)</f>
        <v/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IF(В2_2!Уч7="","",В2_2!Уч7)</f>
        <v/>
      </c>
      <c r="K55" s="90" t="str">
        <f t="shared" si="0"/>
        <v>-</v>
      </c>
      <c r="L55" s="165" t="str">
        <f>IF(В2_2!Уч9="","",В2_2!Уч9)</f>
        <v/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IF(В2_2!Уч4="","",В2_2!Уч4)</f>
        <v/>
      </c>
      <c r="K56" s="82" t="str">
        <f t="shared" si="0"/>
        <v>-</v>
      </c>
      <c r="L56" s="162" t="str">
        <f>IF(В2_2!Уч1="","",В2_2!Уч1)</f>
        <v/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IF(В2_2!Уч5="","",В2_2!Уч5)</f>
        <v/>
      </c>
      <c r="K57" s="85" t="str">
        <f t="shared" si="0"/>
        <v>-</v>
      </c>
      <c r="L57" s="163" t="str">
        <f>IF(В2_2!Уч3="","",В2_2!Уч3)</f>
        <v/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IF(В2_2!Уч9="","",В2_2!Уч9)</f>
        <v/>
      </c>
      <c r="K58" s="87" t="str">
        <f t="shared" si="0"/>
        <v>-</v>
      </c>
      <c r="L58" s="164" t="str">
        <f>IF(В2_2!Уч2="","",В2_2!Уч2)</f>
        <v/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IF(В2_2!Уч8="","",В2_2!Уч8)</f>
        <v/>
      </c>
      <c r="K59" s="90" t="str">
        <f t="shared" si="0"/>
        <v>-</v>
      </c>
      <c r="L59" s="165" t="str">
        <f>IF(В2_2!Уч6="","",В2_2!Уч6)</f>
        <v/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IF(В2_2!Уч1="","",В2_2!Уч1)</f>
        <v/>
      </c>
      <c r="K60" s="82" t="str">
        <f t="shared" si="0"/>
        <v>-</v>
      </c>
      <c r="L60" s="162" t="str">
        <f>IF(В2_2!Уч3="","",В2_2!Уч3)</f>
        <v/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IF(В2_2!Уч2="","",В2_2!Уч2)</f>
        <v/>
      </c>
      <c r="K61" s="85" t="str">
        <f t="shared" si="0"/>
        <v>-</v>
      </c>
      <c r="L61" s="163" t="str">
        <f>IF(В2_2!Уч5="","",В2_2!Уч5)</f>
        <v/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IF(В2_2!Уч4="","",В2_2!Уч4)</f>
        <v/>
      </c>
      <c r="K62" s="87" t="str">
        <f t="shared" si="0"/>
        <v>-</v>
      </c>
      <c r="L62" s="164" t="str">
        <f>IF(В2_2!Уч7="","",В2_2!Уч7)</f>
        <v/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IF(В2_2!Уч6="","",В2_2!Уч6)</f>
        <v/>
      </c>
      <c r="K63" s="90" t="str">
        <f t="shared" si="0"/>
        <v>-</v>
      </c>
      <c r="L63" s="165" t="str">
        <f>IF(В2_2!Уч9="","",В2_2!Уч9)</f>
        <v/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IF(В2_2!Уч3="","",В2_2!Уч3)</f>
        <v/>
      </c>
      <c r="K64" s="82" t="str">
        <f t="shared" si="0"/>
        <v>-</v>
      </c>
      <c r="L64" s="162" t="str">
        <f>IF(В2_2!Уч2="","",В2_2!Уч2)</f>
        <v/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IF(В2_2!Уч5="","",В2_2!Уч5)</f>
        <v/>
      </c>
      <c r="K65" s="85" t="str">
        <f t="shared" si="0"/>
        <v>-</v>
      </c>
      <c r="L65" s="163" t="str">
        <f>IF(В2_2!Уч4="","",В2_2!Уч4)</f>
        <v/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IF(В2_2!Уч7="","",В2_2!Уч7)</f>
        <v/>
      </c>
      <c r="K66" s="87" t="str">
        <f t="shared" si="0"/>
        <v>-</v>
      </c>
      <c r="L66" s="164" t="str">
        <f>IF(В2_2!Уч6="","",В2_2!Уч6)</f>
        <v/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IF(В2_2!Уч9="","",В2_2!Уч9)</f>
        <v/>
      </c>
      <c r="K67" s="90" t="str">
        <f t="shared" si="0"/>
        <v>-</v>
      </c>
      <c r="L67" s="165" t="str">
        <f>IF(В2_2!Уч8="","",В2_2!Уч8)</f>
        <v/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IF(В2_2!Уч1="","",В2_2!Уч1)</f>
        <v/>
      </c>
      <c r="K68" s="82" t="str">
        <f t="shared" si="0"/>
        <v>-</v>
      </c>
      <c r="L68" s="162" t="str">
        <f>IF(В2_2!Уч2="","",В2_2!Уч2)</f>
        <v/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IF(В2_2!Уч3="","",В2_2!Уч3)</f>
        <v/>
      </c>
      <c r="K69" s="85" t="str">
        <f t="shared" si="0"/>
        <v>-</v>
      </c>
      <c r="L69" s="163" t="str">
        <f>IF(В2_2!Уч4="","",В2_2!Уч4)</f>
        <v/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IF(В2_2!Уч5="","",В2_2!Уч5)</f>
        <v/>
      </c>
      <c r="K70" s="87" t="str">
        <f t="shared" si="0"/>
        <v>-</v>
      </c>
      <c r="L70" s="164" t="str">
        <f>IF(В2_2!Уч6="","",В2_2!Уч6)</f>
        <v/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IF(В2_2!Уч7="","",В2_2!Уч7)</f>
        <v/>
      </c>
      <c r="K71" s="90" t="str">
        <f t="shared" si="0"/>
        <v>-</v>
      </c>
      <c r="L71" s="165" t="str">
        <f>IF(В2_2!Уч8="","",В2_2!Уч8)</f>
        <v/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13:G15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</mergeCells>
  <conditionalFormatting sqref="I36:Q36">
    <cfRule type="expression" dxfId="3957" priority="12">
      <formula>$S$36="сыграна"</formula>
    </cfRule>
  </conditionalFormatting>
  <conditionalFormatting sqref="I37:Q37">
    <cfRule type="expression" dxfId="3956" priority="14">
      <formula>$S$37="сыграна"</formula>
    </cfRule>
  </conditionalFormatting>
  <conditionalFormatting sqref="I38:Q38">
    <cfRule type="expression" dxfId="3955" priority="3">
      <formula>$S$38="сыграна"</formula>
    </cfRule>
  </conditionalFormatting>
  <conditionalFormatting sqref="I39:Q39">
    <cfRule type="expression" dxfId="3954" priority="4">
      <formula>$S$39="сыграна"</formula>
    </cfRule>
  </conditionalFormatting>
  <conditionalFormatting sqref="I40:Q40">
    <cfRule type="expression" dxfId="3953" priority="5">
      <formula>$S$40="сыграна"</formula>
    </cfRule>
  </conditionalFormatting>
  <conditionalFormatting sqref="I41:Q41">
    <cfRule type="expression" dxfId="3952" priority="6">
      <formula>$S$41="сыграна"</formula>
    </cfRule>
  </conditionalFormatting>
  <conditionalFormatting sqref="I42:Q42">
    <cfRule type="expression" dxfId="3951" priority="7">
      <formula>$S$42="сыграна"</formula>
    </cfRule>
  </conditionalFormatting>
  <conditionalFormatting sqref="I43:Q43">
    <cfRule type="expression" dxfId="3950" priority="8">
      <formula>$S$43="сыграна"</formula>
    </cfRule>
  </conditionalFormatting>
  <conditionalFormatting sqref="I44:Q44">
    <cfRule type="expression" dxfId="3949" priority="9">
      <formula>$S$44="сыграна"</formula>
    </cfRule>
  </conditionalFormatting>
  <conditionalFormatting sqref="I45:Q45">
    <cfRule type="expression" dxfId="3948" priority="10">
      <formula>$S$45="сыграна"</formula>
    </cfRule>
  </conditionalFormatting>
  <conditionalFormatting sqref="I48:Q48">
    <cfRule type="expression" dxfId="3947" priority="16">
      <formula>$S$48="сыграна"</formula>
    </cfRule>
  </conditionalFormatting>
  <conditionalFormatting sqref="I49:Q49">
    <cfRule type="expression" dxfId="3946" priority="17">
      <formula>$S$49="сыграна"</formula>
    </cfRule>
  </conditionalFormatting>
  <conditionalFormatting sqref="I50:Q50">
    <cfRule type="expression" dxfId="3945" priority="18">
      <formula>$S$50="сыграна"</formula>
    </cfRule>
  </conditionalFormatting>
  <conditionalFormatting sqref="I51:Q51">
    <cfRule type="expression" dxfId="3944" priority="19">
      <formula>$S$51="сыграна"</formula>
    </cfRule>
  </conditionalFormatting>
  <conditionalFormatting sqref="I52:Q52">
    <cfRule type="expression" dxfId="3943" priority="20">
      <formula>$S$52="сыграна"</formula>
    </cfRule>
  </conditionalFormatting>
  <conditionalFormatting sqref="I53:Q53">
    <cfRule type="expression" dxfId="3942" priority="21">
      <formula>$S$53="сыграна"</formula>
    </cfRule>
  </conditionalFormatting>
  <conditionalFormatting sqref="I54:Q54">
    <cfRule type="expression" dxfId="3941" priority="22">
      <formula>$S$54="сыграна"</formula>
    </cfRule>
  </conditionalFormatting>
  <conditionalFormatting sqref="I55:Q55">
    <cfRule type="expression" dxfId="3940" priority="23">
      <formula>$S$55="сыграна"</formula>
    </cfRule>
  </conditionalFormatting>
  <conditionalFormatting sqref="I56:Q56">
    <cfRule type="expression" dxfId="3939" priority="24">
      <formula>$S$56="сыграна"</formula>
    </cfRule>
  </conditionalFormatting>
  <conditionalFormatting sqref="I62:Q62">
    <cfRule type="expression" dxfId="3938" priority="1">
      <formula>$S$62="сыграна"</formula>
    </cfRule>
  </conditionalFormatting>
  <conditionalFormatting sqref="I63:Q63">
    <cfRule type="expression" dxfId="3937" priority="30">
      <formula>$S$63="сыграна"</formula>
    </cfRule>
  </conditionalFormatting>
  <conditionalFormatting sqref="I64:Q64">
    <cfRule type="expression" dxfId="3936" priority="31">
      <formula>$S$64="сыграна"</formula>
    </cfRule>
  </conditionalFormatting>
  <conditionalFormatting sqref="I65:Q65">
    <cfRule type="expression" dxfId="3935" priority="32">
      <formula>$S$65="сыграна"</formula>
    </cfRule>
  </conditionalFormatting>
  <conditionalFormatting sqref="I66:Q66">
    <cfRule type="expression" dxfId="3934" priority="33">
      <formula>$S$66="сыграна"</formula>
    </cfRule>
  </conditionalFormatting>
  <conditionalFormatting sqref="I67:Q67">
    <cfRule type="expression" dxfId="3933" priority="34">
      <formula>$S$67="сыграна"</formula>
    </cfRule>
  </conditionalFormatting>
  <conditionalFormatting sqref="I68:Q68">
    <cfRule type="expression" dxfId="3932" priority="35">
      <formula>$S$68="сыграна"</formula>
    </cfRule>
  </conditionalFormatting>
  <conditionalFormatting sqref="I69:Q69">
    <cfRule type="expression" dxfId="3931" priority="36">
      <formula>$S$69="сыграна"</formula>
    </cfRule>
  </conditionalFormatting>
  <conditionalFormatting sqref="I70:Q70">
    <cfRule type="expression" dxfId="3930" priority="37">
      <formula>$S$70="сыграна"</formula>
    </cfRule>
  </conditionalFormatting>
  <conditionalFormatting sqref="I71:Q71">
    <cfRule type="expression" dxfId="3929" priority="38">
      <formula>$S$71="сыграна"</formula>
    </cfRule>
  </conditionalFormatting>
  <conditionalFormatting sqref="I36:R36 Q13:Q15 M25:M27">
    <cfRule type="expression" dxfId="3928" priority="13">
      <formula>$S$36="встреча играется"</formula>
    </cfRule>
  </conditionalFormatting>
  <conditionalFormatting sqref="I37:R37 R10:R12 L28:L30">
    <cfRule type="expression" dxfId="3927" priority="39">
      <formula>$S$37="встреча играется"</formula>
    </cfRule>
  </conditionalFormatting>
  <conditionalFormatting sqref="I38:R38 P16:P18 N22:N24">
    <cfRule type="expression" dxfId="3926" priority="40">
      <formula>$S$38="встреча играется"</formula>
    </cfRule>
  </conditionalFormatting>
  <conditionalFormatting sqref="I39:R39 S7:S9 K31:K33">
    <cfRule type="expression" dxfId="3925" priority="41">
      <formula>$S$39="встреча играется"</formula>
    </cfRule>
  </conditionalFormatting>
  <conditionalFormatting sqref="I40:R40 Q10:Q12 L25:L27">
    <cfRule type="expression" dxfId="3924" priority="42">
      <formula>$S$40="встреча играется"</formula>
    </cfRule>
  </conditionalFormatting>
  <conditionalFormatting sqref="I41:R41 P13:P15 M22:M24">
    <cfRule type="expression" dxfId="3923" priority="43">
      <formula>$S$41="встреча играется"</formula>
    </cfRule>
  </conditionalFormatting>
  <conditionalFormatting sqref="I42:R42 R7:R9 K28:K30">
    <cfRule type="expression" dxfId="3922" priority="44">
      <formula>$S$42="встреча играется"</formula>
    </cfRule>
  </conditionalFormatting>
  <conditionalFormatting sqref="I43:R43 S19:S21 O31:O33">
    <cfRule type="expression" dxfId="3921" priority="45">
      <formula>$S$43="встреча играется"</formula>
    </cfRule>
  </conditionalFormatting>
  <conditionalFormatting sqref="I44:R44 P10:P12 L22:L24">
    <cfRule type="expression" dxfId="3920" priority="46">
      <formula>$S$44="встреча играется"</formula>
    </cfRule>
  </conditionalFormatting>
  <conditionalFormatting sqref="I45:R45 Q7:Q9 K25:K27">
    <cfRule type="expression" dxfId="3919" priority="47">
      <formula>$S$45="встреча играется"</formula>
    </cfRule>
  </conditionalFormatting>
  <conditionalFormatting sqref="I46:R46 R19:R21 O28:O30">
    <cfRule type="expression" dxfId="3918" priority="48">
      <formula>$S$46="встреча играется"</formula>
    </cfRule>
  </conditionalFormatting>
  <conditionalFormatting sqref="I46:R46">
    <cfRule type="expression" dxfId="3917" priority="15">
      <formula>$S$46="сыграна"</formula>
    </cfRule>
  </conditionalFormatting>
  <conditionalFormatting sqref="I47:R47 S16:S18 N31:N33">
    <cfRule type="expression" dxfId="3916" priority="49">
      <formula>$S$47="встреча играется"</formula>
    </cfRule>
  </conditionalFormatting>
  <conditionalFormatting sqref="I47:R47">
    <cfRule type="expression" dxfId="3915" priority="11">
      <formula>$S$47="сыграна"</formula>
    </cfRule>
  </conditionalFormatting>
  <conditionalFormatting sqref="I48:R48 P7:P9 K22:K24">
    <cfRule type="expression" dxfId="3914" priority="50">
      <formula>$S$48="встреча играется"</formula>
    </cfRule>
  </conditionalFormatting>
  <conditionalFormatting sqref="I49:R49 Q19:Q21 O25:O27">
    <cfRule type="expression" dxfId="3913" priority="51">
      <formula>$S$49="встреча играется"</formula>
    </cfRule>
  </conditionalFormatting>
  <conditionalFormatting sqref="I50:R50 S13:S15 M31:M33">
    <cfRule type="expression" dxfId="3912" priority="52">
      <formula>$S$50="встреча играется"</formula>
    </cfRule>
  </conditionalFormatting>
  <conditionalFormatting sqref="I51:R51 R16:R18 N28:N30">
    <cfRule type="expression" dxfId="3911" priority="53">
      <formula>$S$51="встреча играется"</formula>
    </cfRule>
  </conditionalFormatting>
  <conditionalFormatting sqref="I52:R52 N10:N12 L16:L18">
    <cfRule type="expression" dxfId="3910" priority="54">
      <formula>$S$52="встреча играется"</formula>
    </cfRule>
  </conditionalFormatting>
  <conditionalFormatting sqref="I53:R53 O7:O9 K19:K21">
    <cfRule type="expression" dxfId="3909" priority="55">
      <formula>$S$53="встреча играется"</formula>
    </cfRule>
  </conditionalFormatting>
  <conditionalFormatting sqref="I54:R54 R13:R15 M28:M30">
    <cfRule type="expression" dxfId="3908" priority="56">
      <formula>$S$54="встреча играется"</formula>
    </cfRule>
  </conditionalFormatting>
  <conditionalFormatting sqref="I55:R55 S25:S27 Q31:Q33">
    <cfRule type="expression" dxfId="3907" priority="57">
      <formula>$S$55="встреча играется"</formula>
    </cfRule>
  </conditionalFormatting>
  <conditionalFormatting sqref="I56:R56 N7:N9 K16:K18">
    <cfRule type="expression" dxfId="3906" priority="58">
      <formula>$S$56="встреча играется"</formula>
    </cfRule>
  </conditionalFormatting>
  <conditionalFormatting sqref="I57:R57 O13:O15 M19:M21">
    <cfRule type="expression" dxfId="3905" priority="59">
      <formula>$S$57="встреча играется"</formula>
    </cfRule>
  </conditionalFormatting>
  <conditionalFormatting sqref="I57:R57">
    <cfRule type="expression" dxfId="3904" priority="25">
      <formula>$S$57="сыграна"</formula>
    </cfRule>
  </conditionalFormatting>
  <conditionalFormatting sqref="I58:R58 S10:S12 L31:L33">
    <cfRule type="expression" dxfId="3903" priority="60">
      <formula>$S$58="встреча играется"</formula>
    </cfRule>
  </conditionalFormatting>
  <conditionalFormatting sqref="I58:R58">
    <cfRule type="expression" dxfId="3902" priority="26">
      <formula>$S$58="сыграна"</formula>
    </cfRule>
  </conditionalFormatting>
  <conditionalFormatting sqref="I59:R59 R22:R24 P28:P30">
    <cfRule type="expression" dxfId="3901" priority="61">
      <formula>$S$59="встреча играется"</formula>
    </cfRule>
  </conditionalFormatting>
  <conditionalFormatting sqref="I59:R59">
    <cfRule type="expression" dxfId="3900" priority="27">
      <formula>$S$59="сыграна"</formula>
    </cfRule>
  </conditionalFormatting>
  <conditionalFormatting sqref="I60:R60 M7:M9 K13:K15">
    <cfRule type="expression" dxfId="3899" priority="62">
      <formula>$S$60="встреча играется"</formula>
    </cfRule>
  </conditionalFormatting>
  <conditionalFormatting sqref="I60:R60">
    <cfRule type="expression" dxfId="3898" priority="28">
      <formula>$S$60="сыграна"</formula>
    </cfRule>
  </conditionalFormatting>
  <conditionalFormatting sqref="I61:R61 O10:O12 L19:L21">
    <cfRule type="expression" dxfId="3897" priority="63">
      <formula>$S$61="встреча играется"</formula>
    </cfRule>
  </conditionalFormatting>
  <conditionalFormatting sqref="I61:R61">
    <cfRule type="expression" dxfId="3896" priority="29">
      <formula>$S$61="сыграна"</formula>
    </cfRule>
  </conditionalFormatting>
  <conditionalFormatting sqref="I62:R62 Q16:Q18 N25:N27">
    <cfRule type="expression" dxfId="3895" priority="2">
      <formula>$S$62="встреча играется"</formula>
    </cfRule>
  </conditionalFormatting>
  <conditionalFormatting sqref="I63:R63 S22:S24 P31:P33">
    <cfRule type="expression" dxfId="3894" priority="64">
      <formula>$S$63="встреча играется"</formula>
    </cfRule>
  </conditionalFormatting>
  <conditionalFormatting sqref="I64:R64 M10:M12 L13:L15">
    <cfRule type="expression" dxfId="3893" priority="65">
      <formula>$S$64="встреча играется"</formula>
    </cfRule>
  </conditionalFormatting>
  <conditionalFormatting sqref="I65:R65 O16:O18 N19:N21">
    <cfRule type="expression" dxfId="3892" priority="66">
      <formula>$S$65="встреча играется"</formula>
    </cfRule>
  </conditionalFormatting>
  <conditionalFormatting sqref="I66:R66 Q22:Q24 P25:P27">
    <cfRule type="expression" dxfId="3891" priority="67">
      <formula>$S$66="встреча играется"</formula>
    </cfRule>
  </conditionalFormatting>
  <conditionalFormatting sqref="I67:R67 S28:S30 R31:R33">
    <cfRule type="expression" dxfId="3890" priority="68">
      <formula>$S$67="встреча играется"</formula>
    </cfRule>
  </conditionalFormatting>
  <conditionalFormatting sqref="I68:R68 L7:L9 K10:K12">
    <cfRule type="expression" dxfId="3889" priority="69">
      <formula>$S$68="встреча играется"</formula>
    </cfRule>
  </conditionalFormatting>
  <conditionalFormatting sqref="I69:R69 N13:N15 M16:M18">
    <cfRule type="expression" dxfId="3888" priority="70">
      <formula>$S$69="встреча играется"</formula>
    </cfRule>
  </conditionalFormatting>
  <conditionalFormatting sqref="I70:R70 P19:P21 O22:O24">
    <cfRule type="expression" dxfId="3887" priority="71">
      <formula>$S$70="встреча играется"</formula>
    </cfRule>
  </conditionalFormatting>
  <conditionalFormatting sqref="I71:R71 R25:R27 Q28:Q30">
    <cfRule type="expression" dxfId="3886" priority="72">
      <formula>$S$71="встреча играется"</formula>
    </cfRule>
  </conditionalFormatting>
  <dataValidations count="1">
    <dataValidation type="list" allowBlank="1" sqref="P36:P71" xr:uid="{00000000-0002-0000-0C00-000000000000}">
      <formula1>В2_2!Список_счета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231</v>
      </c>
      <c r="E7" s="22"/>
      <c r="F7" s="67"/>
      <c r="G7" s="150">
        <v>1</v>
      </c>
      <c r="H7" s="97"/>
      <c r="I7" s="97"/>
      <c r="J7" s="100" t="s">
        <v>232</v>
      </c>
      <c r="K7" s="117"/>
      <c r="L7" s="23">
        <f>IF(LEFT(P68,1)="L",0,(IF(P68="","",(IF(LEFT(P68,1)&gt;RIGHT(P68,1),2,1)))))</f>
        <v>1</v>
      </c>
      <c r="M7" s="23" t="str">
        <f>IF(LEFT(P60,1)="L",0,(IF(P60="","",(IF(LEFT(P60,1)&gt;RIGHT(P60,1),2,1)))))</f>
        <v/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2</v>
      </c>
      <c r="P7" s="23">
        <f>IF(RIGHT(P48,1)="L",0,(IF(P48="","",(IF(RIGHT(P48,1)&gt;LEFT(P48,1),2,1)))))</f>
        <v>2</v>
      </c>
      <c r="Q7" s="23" t="str">
        <f>IF(LEFT(P45,1)="L",0,(IF(P45="","",(IF(LEFT(P45,1)&gt;RIGHT(P45,1),2,1)))))</f>
        <v/>
      </c>
      <c r="R7" s="23">
        <f>IF(RIGHT(P42,1)="L",0,(IF(P42="","",(IF(RIGHT(P42,1)&gt;LEFT(P42,1),2,1)))))</f>
        <v>1</v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9</v>
      </c>
      <c r="U7" s="166"/>
      <c r="V7" s="91" t="s">
        <v>13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233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1:3</v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>1:3</v>
      </c>
      <c r="O8" s="28" t="str">
        <f>IF(LEFT(P53,1)="W",$M$4&amp;":0(W)",IF(LEFT(P53,1)="L","0:"&amp;$M$4&amp;"(L)",IF(P53="","",P53)))</f>
        <v>3:0</v>
      </c>
      <c r="P8" s="26" t="str">
        <f>IF(RIGHT(P48,1)="W",$M$4&amp;":0(W)",IF(RIGHT(P48,1)="L","0:"&amp;$M$4&amp;"(L)",IF(P48="","",RIGHT(P48,1)&amp;":"&amp;LEFT(P48,1))))</f>
        <v>3:2</v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>0:3</v>
      </c>
      <c r="S8" s="39" t="str">
        <f>IF(LEFT(P39,1)="W",$M$4&amp;":0(W)",IF(LEFT(P39,1)="L","0:"&amp;$M$4&amp;"(L)",IF(P39="","",P39)))</f>
        <v>3:2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234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235</v>
      </c>
      <c r="E10" s="22"/>
      <c r="F10" s="67"/>
      <c r="G10" s="150">
        <v>2</v>
      </c>
      <c r="H10" s="97"/>
      <c r="I10" s="97"/>
      <c r="J10" s="100" t="s">
        <v>233</v>
      </c>
      <c r="K10" s="33">
        <f>IF(RIGHT(P68,1)="L",0,(IF(P68="","",(IF(RIGHT(P68,1)&gt;LEFT(P68,1),2,1)))))</f>
        <v>2</v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1</v>
      </c>
      <c r="O10" s="24">
        <f>IF(LEFT(P61,1)="L",0,(IF(P61="","",(IF(LEFT(P61,1)&gt;RIGHT(P61,1),2,1)))))</f>
        <v>2</v>
      </c>
      <c r="P10" s="23">
        <f>IF(LEFT(P44,1)="L",0,(IF(P44="","",(IF(LEFT(P44,1)&gt;RIGHT(P44,1),2,1)))))</f>
        <v>2</v>
      </c>
      <c r="Q10" s="23" t="str">
        <f>IF(RIGHT(P40,1)="L",0,(IF(P40="","",(IF(RIGHT(P40,1)&gt;LEFT(P40,1),2,1)))))</f>
        <v/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9</v>
      </c>
      <c r="U10" s="166"/>
      <c r="V10" s="91" t="s">
        <v>12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236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3:1</v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2:3</v>
      </c>
      <c r="O11" s="28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3:0</v>
      </c>
      <c r="Q11" s="26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1:3</v>
      </c>
      <c r="S11" s="29" t="str">
        <f>IF(RIGHT(P58,1)="W",$M$4&amp;":0(W)",IF(RIGHT(P58,1)="L","0:"&amp;$M$4&amp;"(L)",IF(P58="","",RIGHT(P58,1)&amp;":"&amp;LEFT(P58,1))))</f>
        <v>0:3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237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69" t="s">
        <v>238</v>
      </c>
      <c r="E13" s="22"/>
      <c r="F13" s="67"/>
      <c r="G13" s="150">
        <v>3</v>
      </c>
      <c r="H13" s="97"/>
      <c r="I13" s="97"/>
      <c r="J13" s="100" t="s">
        <v>234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239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240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241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2</v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1</v>
      </c>
      <c r="Q16" s="23" t="str">
        <f>IF(LEFT(P62,1)="L",0,(IF(P62="","",(IF(LEFT(P62,1)&gt;RIGHT(P62,1),2,1)))))</f>
        <v/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11</v>
      </c>
      <c r="U16" s="166"/>
      <c r="V16" s="91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3:1</v>
      </c>
      <c r="L17" s="26" t="str">
        <f>IF(RIGHT(P52,1)="W",$M$4&amp;":0(W)",IF(RIGHT(P52,1)="L","0:"&amp;$M$4&amp;"(L)",IF(P52="","",RIGHT(P52,1)&amp;":"&amp;LEFT(P52,1))))</f>
        <v>3:2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2:3</v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>3:1</v>
      </c>
      <c r="S17" s="39" t="str">
        <f>IF(LEFT(P47,1)="W",$M$4&amp;":0(W)",IF(LEFT(P47,1)="L","0:"&amp;$M$4&amp;"(L)",IF(P47="","",P47)))</f>
        <v>3:1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242</v>
      </c>
      <c r="K19" s="33">
        <f>IF(RIGHT(P53,1)="L",0,(IF(P53="","",(IF(RIGHT(P53,1)&gt;LEFT(P53,1),2,1)))))</f>
        <v>1</v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7</v>
      </c>
      <c r="U19" s="166"/>
      <c r="V19" s="91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0:3</v>
      </c>
      <c r="L20" s="26" t="str">
        <f>IF(RIGHT(P61,1)="W",$M$4&amp;":0(W)",IF(RIGHT(P61,1)="L","0:"&amp;$M$4&amp;"(L)",IF(P61="","",RIGHT(P61,1)&amp;":"&amp;LEFT(P61,1))))</f>
        <v>1:3</v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0:3</v>
      </c>
      <c r="O20" s="104"/>
      <c r="P20" s="27" t="str">
        <f>IF(LEFT(P70,1)="W",$M$4&amp;":0(W)",IF(LEFT(P70,1)="L","0:"&amp;$M$4&amp;"(L)",IF(P70="","",P70)))</f>
        <v>1:3</v>
      </c>
      <c r="Q20" s="26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0:3</v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243</v>
      </c>
      <c r="K22" s="33">
        <f>IF(LEFT(P48,1)="L",0,(IF(P48="","",(IF(LEFT(P48,1)&gt;RIGHT(P48,1),2,1)))))</f>
        <v>1</v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2</v>
      </c>
      <c r="P22" s="106"/>
      <c r="Q22" s="23" t="str">
        <f>IF(RIGHT(P66,1)="L",0,(IF(P66="","",(IF(RIGHT(P66,1)&gt;LEFT(P66,1),2,1)))))</f>
        <v/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8</v>
      </c>
      <c r="U22" s="166"/>
      <c r="V22" s="91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2:3</v>
      </c>
      <c r="L23" s="26" t="str">
        <f>IF(RIGHT(P44,1)="W",$M$4&amp;":0(W)",IF(RIGHT(P44,1)="L","0:"&amp;$M$4&amp;"(L)",IF(P44="","",RIGHT(P44,1)&amp;":"&amp;LEFT(P44,1))))</f>
        <v>0:3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3:2</v>
      </c>
      <c r="O23" s="35" t="str">
        <f>IF(RIGHT(P70,1)="W",$M$4&amp;":0(W)",IF(RIGHT(P70,1)="L","0:"&amp;$M$4&amp;"(L)",IF(P70="","",RIGHT(P70,1)&amp;":"&amp;LEFT(P70,1))))</f>
        <v>3:1</v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0:3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238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244</v>
      </c>
      <c r="K28" s="33">
        <f>IF(LEFT(P42,1)="L",0,(IF(P42="","",(IF(LEFT(P42,1)&gt;RIGHT(P42,1),2,1)))))</f>
        <v>2</v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2</v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11</v>
      </c>
      <c r="U28" s="166"/>
      <c r="V28" s="91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3:0</v>
      </c>
      <c r="L29" s="26" t="str">
        <f>IF(RIGHT(P37,1)="W",$M$4&amp;":0(W)",IF(RIGHT(P37,1)="L","0:"&amp;$M$4&amp;"(L)",IF(P37="","",RIGHT(P37,1)&amp;":"&amp;LEFT(P37,1))))</f>
        <v>3:1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1:3</v>
      </c>
      <c r="O29" s="35" t="str">
        <f>IF(RIGHT(P46,1)="W",$M$4&amp;":0(W)",IF(RIGHT(P46,1)="L","0:"&amp;$M$4&amp;"(L)",IF(P46="","",RIGHT(P46,1)&amp;":"&amp;LEFT(P46,1))))</f>
        <v>3:0</v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245</v>
      </c>
      <c r="K31" s="33">
        <f>IF(RIGHT(P39,1)="L",0,(IF(P39="","",(IF(RIGHT(P39,1)&gt;LEFT(P39,1),2,1)))))</f>
        <v>1</v>
      </c>
      <c r="L31" s="23">
        <f>IF(LEFT(P58,1)="L",0,(IF(P58="","",(IF(LEFT(P58,1)&gt;RIGHT(P58,1),2,1)))))</f>
        <v>2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2</v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8</v>
      </c>
      <c r="U31" s="166"/>
      <c r="V31" s="91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2:3</v>
      </c>
      <c r="L32" s="27" t="str">
        <f>IF(LEFT(P58,1)="W",$M$4&amp;":0(W)",IF(LEFT(P58,1)="L","0:"&amp;$M$4&amp;"(L)",IF(P58="","",P58)))</f>
        <v>3:0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1:3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>3:0</v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IF(В3_2!Уч3="","",В3_2!Уч3)</f>
        <v>Ахатов Даулет</v>
      </c>
      <c r="K36" s="82" t="str">
        <f t="shared" ref="K36:K71" si="0">"-"</f>
        <v>-</v>
      </c>
      <c r="L36" s="162" t="str">
        <f>IF(В3_2!Уч7="","",В3_2!Уч7)</f>
        <v>Басенов Канат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27</v>
      </c>
      <c r="J37" s="84" t="str">
        <f>IF(В3_2!Уч2="","",В3_2!Уч2)</f>
        <v>Токтамысов Берик</v>
      </c>
      <c r="K37" s="85" t="str">
        <f t="shared" si="0"/>
        <v>-</v>
      </c>
      <c r="L37" s="163" t="str">
        <f>IF(В3_2!Уч8="","",В3_2!Уч8)</f>
        <v>Тургумбаев Калибек+</v>
      </c>
      <c r="M37" s="127"/>
      <c r="N37" s="127"/>
      <c r="O37" s="128"/>
      <c r="P37" s="58" t="s">
        <v>41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25</v>
      </c>
      <c r="J38" s="86" t="str">
        <f>IF(В3_2!Уч4="","",В3_2!Уч4)</f>
        <v>Алгазимов Азамат+</v>
      </c>
      <c r="K38" s="87" t="str">
        <f t="shared" si="0"/>
        <v>-</v>
      </c>
      <c r="L38" s="164" t="str">
        <f>IF(В3_2!Уч6="","",В3_2!Уч6)</f>
        <v>Даулетов Болат+</v>
      </c>
      <c r="M38" s="115"/>
      <c r="N38" s="115"/>
      <c r="O38" s="116"/>
      <c r="P38" s="88" t="s">
        <v>42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27</v>
      </c>
      <c r="J39" s="89" t="str">
        <f>IF(В3_2!Уч1="","",В3_2!Уч1)</f>
        <v>Ахмет Бауржан+</v>
      </c>
      <c r="K39" s="90" t="str">
        <f t="shared" si="0"/>
        <v>-</v>
      </c>
      <c r="L39" s="165" t="str">
        <f>IF(В3_2!Уч9="","",В3_2!Уч9)</f>
        <v>Алиханов Галымжан+</v>
      </c>
      <c r="M39" s="121"/>
      <c r="N39" s="121"/>
      <c r="O39" s="122"/>
      <c r="P39" s="66" t="s">
        <v>38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IF(В3_2!Уч7="","",В3_2!Уч7)</f>
        <v>Басенов Канат</v>
      </c>
      <c r="K40" s="82" t="str">
        <f t="shared" si="0"/>
        <v>-</v>
      </c>
      <c r="L40" s="162" t="str">
        <f>IF(В3_2!Уч2="","",В3_2!Уч2)</f>
        <v>Токтамысов Берик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IF(В3_2!Уч6="","",В3_2!Уч6)</f>
        <v>Даулетов Болат+</v>
      </c>
      <c r="K41" s="85" t="str">
        <f t="shared" si="0"/>
        <v>-</v>
      </c>
      <c r="L41" s="163" t="str">
        <f>IF(В3_2!Уч3="","",В3_2!Уч3)</f>
        <v>Ахатов Даулет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12</v>
      </c>
      <c r="J42" s="86" t="str">
        <f>IF(В3_2!Уч8="","",В3_2!Уч8)</f>
        <v>Тургумбаев Калибек+</v>
      </c>
      <c r="K42" s="87" t="str">
        <f t="shared" si="0"/>
        <v>-</v>
      </c>
      <c r="L42" s="164" t="str">
        <f>IF(В3_2!Уч1="","",В3_2!Уч1)</f>
        <v>Ахмет Бауржан+</v>
      </c>
      <c r="M42" s="115"/>
      <c r="N42" s="115"/>
      <c r="O42" s="116"/>
      <c r="P42" s="62" t="s">
        <v>35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17</v>
      </c>
      <c r="J43" s="89" t="str">
        <f>IF(В3_2!Уч9="","",В3_2!Уч9)</f>
        <v>Алиханов Галымжан+</v>
      </c>
      <c r="K43" s="90" t="str">
        <f t="shared" si="0"/>
        <v>-</v>
      </c>
      <c r="L43" s="165" t="str">
        <f>IF(В3_2!Уч5="","",В3_2!Уч5)</f>
        <v>Уисимбаев Аскарбек+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13</v>
      </c>
      <c r="J44" s="81" t="str">
        <f>IF(В3_2!Уч2="","",В3_2!Уч2)</f>
        <v>Токтамысов Берик</v>
      </c>
      <c r="K44" s="82" t="str">
        <f t="shared" si="0"/>
        <v>-</v>
      </c>
      <c r="L44" s="162" t="str">
        <f>IF(В3_2!Уч6="","",В3_2!Уч6)</f>
        <v>Даулетов Болат+</v>
      </c>
      <c r="M44" s="124"/>
      <c r="N44" s="124"/>
      <c r="O44" s="125"/>
      <c r="P44" s="53" t="s">
        <v>35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IF(В3_2!Уч1="","",В3_2!Уч1)</f>
        <v>Ахмет Бауржан+</v>
      </c>
      <c r="K45" s="85" t="str">
        <f t="shared" si="0"/>
        <v>-</v>
      </c>
      <c r="L45" s="163" t="str">
        <f>IF(В3_2!Уч7="","",В3_2!Уч7)</f>
        <v>Басенов Канат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12</v>
      </c>
      <c r="J46" s="86" t="str">
        <f>IF(В3_2!Уч5="","",В3_2!Уч5)</f>
        <v>Уисимбаев Аскарбек+</v>
      </c>
      <c r="K46" s="87" t="str">
        <f t="shared" si="0"/>
        <v>-</v>
      </c>
      <c r="L46" s="164" t="str">
        <f>IF(В3_2!Уч8="","",В3_2!Уч8)</f>
        <v>Тургумбаев Калибек+</v>
      </c>
      <c r="M46" s="115"/>
      <c r="N46" s="115"/>
      <c r="O46" s="116"/>
      <c r="P46" s="62" t="s">
        <v>39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13</v>
      </c>
      <c r="J47" s="89" t="str">
        <f>IF(В3_2!Уч4="","",В3_2!Уч4)</f>
        <v>Алгазимов Азамат+</v>
      </c>
      <c r="K47" s="90" t="str">
        <f t="shared" si="0"/>
        <v>-</v>
      </c>
      <c r="L47" s="165" t="str">
        <f>IF(В3_2!Уч9="","",В3_2!Уч9)</f>
        <v>Алиханов Галымжан+</v>
      </c>
      <c r="M47" s="121"/>
      <c r="N47" s="121"/>
      <c r="O47" s="122"/>
      <c r="P47" s="66" t="s">
        <v>37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22</v>
      </c>
      <c r="J48" s="81" t="str">
        <f>IF(В3_2!Уч6="","",В3_2!Уч6)</f>
        <v>Даулетов Болат+</v>
      </c>
      <c r="K48" s="82" t="str">
        <f t="shared" si="0"/>
        <v>-</v>
      </c>
      <c r="L48" s="162" t="str">
        <f>IF(В3_2!Уч1="","",В3_2!Уч1)</f>
        <v>Ахмет Бауржан+</v>
      </c>
      <c r="M48" s="124"/>
      <c r="N48" s="124"/>
      <c r="O48" s="125"/>
      <c r="P48" s="53" t="s">
        <v>42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IF(В3_2!Уч7="","",В3_2!Уч7)</f>
        <v>Басенов Канат</v>
      </c>
      <c r="K49" s="85" t="str">
        <f t="shared" si="0"/>
        <v>-</v>
      </c>
      <c r="L49" s="163" t="str">
        <f>IF(В3_2!Уч5="","",В3_2!Уч5)</f>
        <v>Уисимбаев Аскарбек+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IF(В3_2!Уч9="","",В3_2!Уч9)</f>
        <v>Алиханов Галымжан+</v>
      </c>
      <c r="K50" s="87" t="str">
        <f t="shared" si="0"/>
        <v>-</v>
      </c>
      <c r="L50" s="164" t="str">
        <f>IF(В3_2!Уч3="","",В3_2!Уч3)</f>
        <v>Ахатов Даулет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13</v>
      </c>
      <c r="J51" s="89" t="str">
        <f>IF(В3_2!Уч8="","",В3_2!Уч8)</f>
        <v>Тургумбаев Калибек+</v>
      </c>
      <c r="K51" s="90" t="str">
        <f t="shared" si="0"/>
        <v>-</v>
      </c>
      <c r="L51" s="165" t="str">
        <f>IF(В3_2!Уч4="","",В3_2!Уч4)</f>
        <v>Алгазимов Азамат+</v>
      </c>
      <c r="M51" s="121"/>
      <c r="N51" s="121"/>
      <c r="O51" s="122"/>
      <c r="P51" s="66" t="s">
        <v>41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13</v>
      </c>
      <c r="J52" s="81" t="str">
        <f>IF(В3_2!Уч2="","",В3_2!Уч2)</f>
        <v>Токтамысов Берик</v>
      </c>
      <c r="K52" s="82" t="str">
        <f t="shared" si="0"/>
        <v>-</v>
      </c>
      <c r="L52" s="162" t="str">
        <f>IF(В3_2!Уч4="","",В3_2!Уч4)</f>
        <v>Алгазимов Азамат+</v>
      </c>
      <c r="M52" s="124"/>
      <c r="N52" s="124"/>
      <c r="O52" s="125"/>
      <c r="P52" s="53" t="s">
        <v>42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20</v>
      </c>
      <c r="J53" s="84" t="str">
        <f>IF(В3_2!Уч1="","",В3_2!Уч1)</f>
        <v>Ахмет Бауржан+</v>
      </c>
      <c r="K53" s="85" t="str">
        <f t="shared" si="0"/>
        <v>-</v>
      </c>
      <c r="L53" s="163" t="str">
        <f>IF(В3_2!Уч5="","",В3_2!Уч5)</f>
        <v>Уисимбаев Аскарбек+</v>
      </c>
      <c r="M53" s="127"/>
      <c r="N53" s="127"/>
      <c r="O53" s="128"/>
      <c r="P53" s="58" t="s">
        <v>35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IF(В3_2!Уч3="","",В3_2!Уч3)</f>
        <v>Ахатов Даулет</v>
      </c>
      <c r="K54" s="87" t="str">
        <f t="shared" si="0"/>
        <v>-</v>
      </c>
      <c r="L54" s="164" t="str">
        <f>IF(В3_2!Уч8="","",В3_2!Уч8)</f>
        <v>Тургумбаев Калибек+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IF(В3_2!Уч7="","",В3_2!Уч7)</f>
        <v>Басенов Канат</v>
      </c>
      <c r="K55" s="90" t="str">
        <f t="shared" si="0"/>
        <v>-</v>
      </c>
      <c r="L55" s="165" t="str">
        <f>IF(В3_2!Уч9="","",В3_2!Уч9)</f>
        <v>Алиханов Галымжан+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15</v>
      </c>
      <c r="J56" s="81" t="str">
        <f>IF(В3_2!Уч4="","",В3_2!Уч4)</f>
        <v>Алгазимов Азамат+</v>
      </c>
      <c r="K56" s="82" t="str">
        <f t="shared" si="0"/>
        <v>-</v>
      </c>
      <c r="L56" s="162" t="str">
        <f>IF(В3_2!Уч1="","",В3_2!Уч1)</f>
        <v>Ахмет Бауржан+</v>
      </c>
      <c r="M56" s="124"/>
      <c r="N56" s="124"/>
      <c r="O56" s="125"/>
      <c r="P56" s="53" t="s">
        <v>37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IF(В3_2!Уч5="","",В3_2!Уч5)</f>
        <v>Уисимбаев Аскарбек+</v>
      </c>
      <c r="K57" s="85" t="str">
        <f t="shared" si="0"/>
        <v>-</v>
      </c>
      <c r="L57" s="163" t="str">
        <f>IF(В3_2!Уч3="","",В3_2!Уч3)</f>
        <v>Ахатов Даулет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13</v>
      </c>
      <c r="J58" s="86" t="str">
        <f>IF(В3_2!Уч9="","",В3_2!Уч9)</f>
        <v>Алиханов Галымжан+</v>
      </c>
      <c r="K58" s="87" t="str">
        <f t="shared" si="0"/>
        <v>-</v>
      </c>
      <c r="L58" s="164" t="str">
        <f>IF(В3_2!Уч2="","",В3_2!Уч2)</f>
        <v>Токтамысов Берик</v>
      </c>
      <c r="M58" s="115"/>
      <c r="N58" s="115"/>
      <c r="O58" s="116"/>
      <c r="P58" s="62" t="s">
        <v>35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12</v>
      </c>
      <c r="J59" s="89" t="str">
        <f>IF(В3_2!Уч8="","",В3_2!Уч8)</f>
        <v>Тургумбаев Калибек+</v>
      </c>
      <c r="K59" s="90" t="str">
        <f t="shared" si="0"/>
        <v>-</v>
      </c>
      <c r="L59" s="165" t="str">
        <f>IF(В3_2!Уч6="","",В3_2!Уч6)</f>
        <v>Даулетов Болат+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IF(В3_2!Уч1="","",В3_2!Уч1)</f>
        <v>Ахмет Бауржан+</v>
      </c>
      <c r="K60" s="82" t="str">
        <f t="shared" si="0"/>
        <v>-</v>
      </c>
      <c r="L60" s="162" t="str">
        <f>IF(В3_2!Уч3="","",В3_2!Уч3)</f>
        <v>Ахатов Даулет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20</v>
      </c>
      <c r="J61" s="84" t="str">
        <f>IF(В3_2!Уч2="","",В3_2!Уч2)</f>
        <v>Токтамысов Берик</v>
      </c>
      <c r="K61" s="85" t="str">
        <f t="shared" si="0"/>
        <v>-</v>
      </c>
      <c r="L61" s="163" t="str">
        <f>IF(В3_2!Уч5="","",В3_2!Уч5)</f>
        <v>Уисимбаев Аскарбек+</v>
      </c>
      <c r="M61" s="127"/>
      <c r="N61" s="127"/>
      <c r="O61" s="128"/>
      <c r="P61" s="58" t="s">
        <v>37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IF(В3_2!Уч4="","",В3_2!Уч4)</f>
        <v>Алгазимов Азамат+</v>
      </c>
      <c r="K62" s="87" t="str">
        <f t="shared" si="0"/>
        <v>-</v>
      </c>
      <c r="L62" s="164" t="str">
        <f>IF(В3_2!Уч7="","",В3_2!Уч7)</f>
        <v>Басенов Канат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17</v>
      </c>
      <c r="J63" s="89" t="str">
        <f>IF(В3_2!Уч6="","",В3_2!Уч6)</f>
        <v>Даулетов Болат+</v>
      </c>
      <c r="K63" s="90" t="str">
        <f t="shared" si="0"/>
        <v>-</v>
      </c>
      <c r="L63" s="165" t="str">
        <f>IF(В3_2!Уч9="","",В3_2!Уч9)</f>
        <v>Алиханов Галымжан+</v>
      </c>
      <c r="M63" s="121"/>
      <c r="N63" s="121"/>
      <c r="O63" s="122"/>
      <c r="P63" s="66" t="s">
        <v>39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IF(В3_2!Уч3="","",В3_2!Уч3)</f>
        <v>Ахатов Даулет</v>
      </c>
      <c r="K64" s="82" t="str">
        <f t="shared" si="0"/>
        <v>-</v>
      </c>
      <c r="L64" s="162" t="str">
        <f>IF(В3_2!Уч2="","",В3_2!Уч2)</f>
        <v>Токтамысов Берик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20</v>
      </c>
      <c r="J65" s="84" t="str">
        <f>IF(В3_2!Уч5="","",В3_2!Уч5)</f>
        <v>Уисимбаев Аскарбек+</v>
      </c>
      <c r="K65" s="85" t="str">
        <f t="shared" si="0"/>
        <v>-</v>
      </c>
      <c r="L65" s="163" t="str">
        <f>IF(В3_2!Уч4="","",В3_2!Уч4)</f>
        <v>Алгазимов Азамат+</v>
      </c>
      <c r="M65" s="127"/>
      <c r="N65" s="127"/>
      <c r="O65" s="128"/>
      <c r="P65" s="58" t="s">
        <v>39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IF(В3_2!Уч7="","",В3_2!Уч7)</f>
        <v>Басенов Канат</v>
      </c>
      <c r="K66" s="87" t="str">
        <f t="shared" si="0"/>
        <v>-</v>
      </c>
      <c r="L66" s="164" t="str">
        <f>IF(В3_2!Уч6="","",В3_2!Уч6)</f>
        <v>Даулетов Болат+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13</v>
      </c>
      <c r="J67" s="89" t="str">
        <f>IF(В3_2!Уч9="","",В3_2!Уч9)</f>
        <v>Алиханов Галымжан+</v>
      </c>
      <c r="K67" s="90" t="str">
        <f t="shared" si="0"/>
        <v>-</v>
      </c>
      <c r="L67" s="165" t="str">
        <f>IF(В3_2!Уч8="","",В3_2!Уч8)</f>
        <v>Тургумбаев Калибек+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20</v>
      </c>
      <c r="J68" s="81" t="str">
        <f>IF(В3_2!Уч1="","",В3_2!Уч1)</f>
        <v>Ахмет Бауржан+</v>
      </c>
      <c r="K68" s="82" t="str">
        <f t="shared" si="0"/>
        <v>-</v>
      </c>
      <c r="L68" s="162" t="str">
        <f>IF(В3_2!Уч2="","",В3_2!Уч2)</f>
        <v>Токтамысов Берик</v>
      </c>
      <c r="M68" s="124"/>
      <c r="N68" s="124"/>
      <c r="O68" s="125"/>
      <c r="P68" s="53" t="s">
        <v>41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IF(В3_2!Уч3="","",В3_2!Уч3)</f>
        <v>Ахатов Даулет</v>
      </c>
      <c r="K69" s="85" t="str">
        <f t="shared" si="0"/>
        <v>-</v>
      </c>
      <c r="L69" s="163" t="str">
        <f>IF(В3_2!Уч4="","",В3_2!Уч4)</f>
        <v>Алгазимов Азамат+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17</v>
      </c>
      <c r="J70" s="86" t="str">
        <f>IF(В3_2!Уч5="","",В3_2!Уч5)</f>
        <v>Уисимбаев Аскарбек+</v>
      </c>
      <c r="K70" s="87" t="str">
        <f t="shared" si="0"/>
        <v>-</v>
      </c>
      <c r="L70" s="164" t="str">
        <f>IF(В3_2!Уч6="","",В3_2!Уч6)</f>
        <v>Даулетов Болат+</v>
      </c>
      <c r="M70" s="115"/>
      <c r="N70" s="115"/>
      <c r="O70" s="116"/>
      <c r="P70" s="62" t="s">
        <v>41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IF(В3_2!Уч7="","",В3_2!Уч7)</f>
        <v>Басенов Канат</v>
      </c>
      <c r="K71" s="90" t="str">
        <f t="shared" si="0"/>
        <v>-</v>
      </c>
      <c r="L71" s="165" t="str">
        <f>IF(В3_2!Уч8="","",В3_2!Уч8)</f>
        <v>Тургумбаев Калибек+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885" priority="13">
      <formula>$S$36="сыграна"</formula>
    </cfRule>
  </conditionalFormatting>
  <conditionalFormatting sqref="I37:Q37">
    <cfRule type="expression" dxfId="3884" priority="15">
      <formula>$S$37="сыграна"</formula>
    </cfRule>
  </conditionalFormatting>
  <conditionalFormatting sqref="I38:Q38">
    <cfRule type="expression" dxfId="3883" priority="4">
      <formula>$S$38="сыграна"</formula>
    </cfRule>
  </conditionalFormatting>
  <conditionalFormatting sqref="I39:Q39">
    <cfRule type="expression" dxfId="3882" priority="5">
      <formula>$S$39="сыграна"</formula>
    </cfRule>
  </conditionalFormatting>
  <conditionalFormatting sqref="I40:Q40">
    <cfRule type="expression" dxfId="3881" priority="6">
      <formula>$S$40="сыграна"</formula>
    </cfRule>
  </conditionalFormatting>
  <conditionalFormatting sqref="I41:Q41">
    <cfRule type="expression" dxfId="3880" priority="7">
      <formula>$S$41="сыграна"</formula>
    </cfRule>
  </conditionalFormatting>
  <conditionalFormatting sqref="I42:Q42">
    <cfRule type="expression" dxfId="3879" priority="8">
      <formula>$S$42="сыграна"</formula>
    </cfRule>
  </conditionalFormatting>
  <conditionalFormatting sqref="I43:Q43">
    <cfRule type="expression" dxfId="3878" priority="9">
      <formula>$S$43="сыграна"</formula>
    </cfRule>
  </conditionalFormatting>
  <conditionalFormatting sqref="I44:Q44">
    <cfRule type="expression" dxfId="3877" priority="10">
      <formula>$S$44="сыграна"</formula>
    </cfRule>
  </conditionalFormatting>
  <conditionalFormatting sqref="I45:Q45">
    <cfRule type="expression" dxfId="3876" priority="11">
      <formula>$S$45="сыграна"</formula>
    </cfRule>
  </conditionalFormatting>
  <conditionalFormatting sqref="I48:Q48">
    <cfRule type="expression" dxfId="3875" priority="17">
      <formula>$S$48="сыграна"</formula>
    </cfRule>
  </conditionalFormatting>
  <conditionalFormatting sqref="I49:Q49">
    <cfRule type="expression" dxfId="3874" priority="18">
      <formula>$S$49="сыграна"</formula>
    </cfRule>
  </conditionalFormatting>
  <conditionalFormatting sqref="I50:Q50">
    <cfRule type="expression" dxfId="3873" priority="19">
      <formula>$S$50="сыграна"</formula>
    </cfRule>
  </conditionalFormatting>
  <conditionalFormatting sqref="I51:Q51">
    <cfRule type="expression" dxfId="3872" priority="20">
      <formula>$S$51="сыграна"</formula>
    </cfRule>
  </conditionalFormatting>
  <conditionalFormatting sqref="I52:Q52">
    <cfRule type="expression" dxfId="3871" priority="21">
      <formula>$S$52="сыграна"</formula>
    </cfRule>
  </conditionalFormatting>
  <conditionalFormatting sqref="I53:Q53">
    <cfRule type="expression" dxfId="3870" priority="22">
      <formula>$S$53="сыграна"</formula>
    </cfRule>
  </conditionalFormatting>
  <conditionalFormatting sqref="I54:Q54">
    <cfRule type="expression" dxfId="3869" priority="23">
      <formula>$S$54="сыграна"</formula>
    </cfRule>
  </conditionalFormatting>
  <conditionalFormatting sqref="I55:Q55">
    <cfRule type="expression" dxfId="3868" priority="24">
      <formula>$S$55="сыграна"</formula>
    </cfRule>
  </conditionalFormatting>
  <conditionalFormatting sqref="I56:Q56">
    <cfRule type="expression" dxfId="3867" priority="25">
      <formula>$S$56="сыграна"</formula>
    </cfRule>
  </conditionalFormatting>
  <conditionalFormatting sqref="I62:Q62">
    <cfRule type="expression" dxfId="3866" priority="2">
      <formula>$S$62="сыграна"</formula>
    </cfRule>
  </conditionalFormatting>
  <conditionalFormatting sqref="I63:Q63">
    <cfRule type="expression" dxfId="3865" priority="31">
      <formula>$S$63="сыграна"</formula>
    </cfRule>
  </conditionalFormatting>
  <conditionalFormatting sqref="I64:Q64">
    <cfRule type="expression" dxfId="3864" priority="32">
      <formula>$S$64="сыграна"</formula>
    </cfRule>
  </conditionalFormatting>
  <conditionalFormatting sqref="I65:Q65">
    <cfRule type="expression" dxfId="3863" priority="33">
      <formula>$S$65="сыграна"</formula>
    </cfRule>
  </conditionalFormatting>
  <conditionalFormatting sqref="I66:Q66">
    <cfRule type="expression" dxfId="3862" priority="34">
      <formula>$S$66="сыграна"</formula>
    </cfRule>
  </conditionalFormatting>
  <conditionalFormatting sqref="I67:Q67">
    <cfRule type="expression" dxfId="3861" priority="35">
      <formula>$S$67="сыграна"</formula>
    </cfRule>
  </conditionalFormatting>
  <conditionalFormatting sqref="I68:Q68">
    <cfRule type="expression" dxfId="3860" priority="36">
      <formula>$S$68="сыграна"</formula>
    </cfRule>
  </conditionalFormatting>
  <conditionalFormatting sqref="I69:Q69">
    <cfRule type="expression" dxfId="3859" priority="37">
      <formula>$S$69="сыграна"</formula>
    </cfRule>
  </conditionalFormatting>
  <conditionalFormatting sqref="I70:Q70">
    <cfRule type="expression" dxfId="3858" priority="38">
      <formula>$S$70="сыграна"</formula>
    </cfRule>
  </conditionalFormatting>
  <conditionalFormatting sqref="I71:Q71">
    <cfRule type="expression" dxfId="3857" priority="39">
      <formula>$S$71="сыграна"</formula>
    </cfRule>
  </conditionalFormatting>
  <conditionalFormatting sqref="I36:R36 Q13:Q15 M25:M27">
    <cfRule type="expression" dxfId="3856" priority="14">
      <formula>$S$36="встреча играется"</formula>
    </cfRule>
  </conditionalFormatting>
  <conditionalFormatting sqref="I37:R37 R10:R12 L28:L30">
    <cfRule type="expression" dxfId="3855" priority="40">
      <formula>$S$37="встреча играется"</formula>
    </cfRule>
  </conditionalFormatting>
  <conditionalFormatting sqref="I38:R38 P16:P18 N22:N24">
    <cfRule type="expression" dxfId="3854" priority="41">
      <formula>$S$38="встреча играется"</formula>
    </cfRule>
  </conditionalFormatting>
  <conditionalFormatting sqref="I39:R39 S7:S9 K31:K33">
    <cfRule type="expression" dxfId="3853" priority="42">
      <formula>$S$39="встреча играется"</formula>
    </cfRule>
  </conditionalFormatting>
  <conditionalFormatting sqref="I40:R40 Q10:Q12 L25:L27">
    <cfRule type="expression" dxfId="3852" priority="43">
      <formula>$S$40="встреча играется"</formula>
    </cfRule>
  </conditionalFormatting>
  <conditionalFormatting sqref="I41:R41 P13:P15 M22:M24">
    <cfRule type="expression" dxfId="3851" priority="44">
      <formula>$S$41="встреча играется"</formula>
    </cfRule>
  </conditionalFormatting>
  <conditionalFormatting sqref="I42:R42 R7:R9 K28:K30">
    <cfRule type="expression" dxfId="3850" priority="45">
      <formula>$S$42="встреча играется"</formula>
    </cfRule>
  </conditionalFormatting>
  <conditionalFormatting sqref="I43:R43 S19:S21 O31:O33">
    <cfRule type="expression" dxfId="3849" priority="46">
      <formula>$S$43="встреча играется"</formula>
    </cfRule>
  </conditionalFormatting>
  <conditionalFormatting sqref="I44:R44 P10:P12 L22:L24">
    <cfRule type="expression" dxfId="3848" priority="47">
      <formula>$S$44="встреча играется"</formula>
    </cfRule>
  </conditionalFormatting>
  <conditionalFormatting sqref="I45:R45 Q7:Q9 K25:K27">
    <cfRule type="expression" dxfId="3847" priority="48">
      <formula>$S$45="встреча играется"</formula>
    </cfRule>
  </conditionalFormatting>
  <conditionalFormatting sqref="I46:R46 R19:R21 O28:O30">
    <cfRule type="expression" dxfId="3846" priority="49">
      <formula>$S$46="встреча играется"</formula>
    </cfRule>
  </conditionalFormatting>
  <conditionalFormatting sqref="I46:R46">
    <cfRule type="expression" dxfId="3845" priority="16">
      <formula>$S$46="сыграна"</formula>
    </cfRule>
  </conditionalFormatting>
  <conditionalFormatting sqref="I47:R47 S16:S18 N31:N33">
    <cfRule type="expression" dxfId="3844" priority="50">
      <formula>$S$47="встреча играется"</formula>
    </cfRule>
  </conditionalFormatting>
  <conditionalFormatting sqref="I47:R47">
    <cfRule type="expression" dxfId="3843" priority="12">
      <formula>$S$47="сыграна"</formula>
    </cfRule>
  </conditionalFormatting>
  <conditionalFormatting sqref="I48:R48 P7:P9 K22:K24">
    <cfRule type="expression" dxfId="3842" priority="51">
      <formula>$S$48="встреча играется"</formula>
    </cfRule>
  </conditionalFormatting>
  <conditionalFormatting sqref="I49:R49 Q19:Q21 O25:O27">
    <cfRule type="expression" dxfId="3841" priority="52">
      <formula>$S$49="встреча играется"</formula>
    </cfRule>
  </conditionalFormatting>
  <conditionalFormatting sqref="I50:R50 S13:S15 M31:M33">
    <cfRule type="expression" dxfId="3840" priority="53">
      <formula>$S$50="встреча играется"</formula>
    </cfRule>
  </conditionalFormatting>
  <conditionalFormatting sqref="I51:R51 R16:R18 N28:N30">
    <cfRule type="expression" dxfId="3839" priority="54">
      <formula>$S$51="встреча играется"</formula>
    </cfRule>
  </conditionalFormatting>
  <conditionalFormatting sqref="I52:R52 N10:N12 L16:L18">
    <cfRule type="expression" dxfId="3838" priority="55">
      <formula>$S$52="встреча играется"</formula>
    </cfRule>
  </conditionalFormatting>
  <conditionalFormatting sqref="I53:R53 O7:O9 K19:K21">
    <cfRule type="expression" dxfId="3837" priority="56">
      <formula>$S$53="встреча играется"</formula>
    </cfRule>
  </conditionalFormatting>
  <conditionalFormatting sqref="I54:R54 R13:R15 M28:M30">
    <cfRule type="expression" dxfId="3836" priority="57">
      <formula>$S$54="встреча играется"</formula>
    </cfRule>
  </conditionalFormatting>
  <conditionalFormatting sqref="I55:R55 S25:S27 Q31:Q33">
    <cfRule type="expression" dxfId="3835" priority="58">
      <formula>$S$55="встреча играется"</formula>
    </cfRule>
  </conditionalFormatting>
  <conditionalFormatting sqref="I56:R56 N7:N9 K16:K18">
    <cfRule type="expression" dxfId="3834" priority="59">
      <formula>$S$56="встреча играется"</formula>
    </cfRule>
  </conditionalFormatting>
  <conditionalFormatting sqref="I57:R57 O13:O15 M19:M21">
    <cfRule type="expression" dxfId="3833" priority="60">
      <formula>$S$57="встреча играется"</formula>
    </cfRule>
  </conditionalFormatting>
  <conditionalFormatting sqref="I57:R57">
    <cfRule type="expression" dxfId="3832" priority="26">
      <formula>$S$57="сыграна"</formula>
    </cfRule>
  </conditionalFormatting>
  <conditionalFormatting sqref="I58:R58 S10:S12 L31:L33">
    <cfRule type="expression" dxfId="3831" priority="61">
      <formula>$S$58="встреча играется"</formula>
    </cfRule>
  </conditionalFormatting>
  <conditionalFormatting sqref="I58:R58">
    <cfRule type="expression" dxfId="3830" priority="27">
      <formula>$S$58="сыграна"</formula>
    </cfRule>
  </conditionalFormatting>
  <conditionalFormatting sqref="I59:R59 R22:R24 P28:P30">
    <cfRule type="expression" dxfId="3829" priority="62">
      <formula>$S$59="встреча играется"</formula>
    </cfRule>
  </conditionalFormatting>
  <conditionalFormatting sqref="I59:R59">
    <cfRule type="expression" dxfId="3828" priority="28">
      <formula>$S$59="сыграна"</formula>
    </cfRule>
  </conditionalFormatting>
  <conditionalFormatting sqref="I60:R60 M7:M9 K13:K15">
    <cfRule type="expression" dxfId="3827" priority="63">
      <formula>$S$60="встреча играется"</formula>
    </cfRule>
  </conditionalFormatting>
  <conditionalFormatting sqref="I60:R60">
    <cfRule type="expression" dxfId="3826" priority="29">
      <formula>$S$60="сыграна"</formula>
    </cfRule>
  </conditionalFormatting>
  <conditionalFormatting sqref="I61:R61 O10:O12 L19:L21">
    <cfRule type="expression" dxfId="3825" priority="64">
      <formula>$S$61="встреча играется"</formula>
    </cfRule>
  </conditionalFormatting>
  <conditionalFormatting sqref="I61:R61">
    <cfRule type="expression" dxfId="3824" priority="30">
      <formula>$S$61="сыграна"</formula>
    </cfRule>
  </conditionalFormatting>
  <conditionalFormatting sqref="I62:R62 Q16:Q18 N25:N27">
    <cfRule type="expression" dxfId="3823" priority="3">
      <formula>$S$62="встреча играется"</formula>
    </cfRule>
  </conditionalFormatting>
  <conditionalFormatting sqref="I63:R63 S22:S24 P31:P33">
    <cfRule type="expression" dxfId="3822" priority="65">
      <formula>$S$63="встреча играется"</formula>
    </cfRule>
  </conditionalFormatting>
  <conditionalFormatting sqref="I64:R64 M10:M12 L13:L15">
    <cfRule type="expression" dxfId="3821" priority="66">
      <formula>$S$64="встреча играется"</formula>
    </cfRule>
  </conditionalFormatting>
  <conditionalFormatting sqref="I65:R65 O16:O18 N19:N21">
    <cfRule type="expression" dxfId="3820" priority="67">
      <formula>$S$65="встреча играется"</formula>
    </cfRule>
  </conditionalFormatting>
  <conditionalFormatting sqref="I66:R66 Q22:Q24 P25:P27">
    <cfRule type="expression" dxfId="3819" priority="68">
      <formula>$S$66="встреча играется"</formula>
    </cfRule>
  </conditionalFormatting>
  <conditionalFormatting sqref="I67:R67 S28:S30 R31:R33">
    <cfRule type="expression" dxfId="3818" priority="69">
      <formula>$S$67="встреча играется"</formula>
    </cfRule>
  </conditionalFormatting>
  <conditionalFormatting sqref="I68:R68 L7:L9 K10:K12">
    <cfRule type="expression" dxfId="3817" priority="70">
      <formula>$S$68="встреча играется"</formula>
    </cfRule>
  </conditionalFormatting>
  <conditionalFormatting sqref="I69:R69 N13:N15 M16:M18">
    <cfRule type="expression" dxfId="3816" priority="71">
      <formula>$S$69="встреча играется"</formula>
    </cfRule>
  </conditionalFormatting>
  <conditionalFormatting sqref="I70:R70 P19:P21 O22:O24">
    <cfRule type="expression" dxfId="3815" priority="72">
      <formula>$S$70="встреча играется"</formula>
    </cfRule>
  </conditionalFormatting>
  <conditionalFormatting sqref="I71:R71 R25:R27 Q28:Q30">
    <cfRule type="expression" dxfId="3814" priority="73">
      <formula>$S$71="встреча играется"</formula>
    </cfRule>
  </conditionalFormatting>
  <conditionalFormatting sqref="J7:J33">
    <cfRule type="endsWith" dxfId="3813" priority="1" operator="endsWith" text="+">
      <formula>RIGHT((J7),LEN("+"))=("+")</formula>
    </cfRule>
  </conditionalFormatting>
  <dataValidations count="1">
    <dataValidation type="list" allowBlank="1" sqref="P36:P71" xr:uid="{00000000-0002-0000-0D00-000000000000}">
      <formula1>В3_2!Список_счета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IF('B3'!Уч2="","",'B3'!Уч2)</f>
        <v/>
      </c>
      <c r="K33" s="52" t="str">
        <f t="shared" ref="K33:K60" si="0">"-"</f>
        <v>-</v>
      </c>
      <c r="L33" s="123" t="str">
        <f>IF('B3'!Уч6="","",'B3'!Уч6)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IF('B3'!Уч3="","",'B3'!Уч3)</f>
        <v/>
      </c>
      <c r="K34" s="57" t="str">
        <f t="shared" si="0"/>
        <v>-</v>
      </c>
      <c r="L34" s="126" t="str">
        <f>IF('B3'!Уч5="","",'B3'!Уч5)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IF('B3'!Уч1="","",'B3'!Уч1)</f>
        <v/>
      </c>
      <c r="K35" s="61" t="str">
        <f t="shared" si="0"/>
        <v>-</v>
      </c>
      <c r="L35" s="129" t="str">
        <f>IF('B3'!Уч7="","",'B3'!Уч7)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IF('B3'!Уч4="","",'B3'!Уч4)</f>
        <v/>
      </c>
      <c r="K36" s="65" t="str">
        <f t="shared" si="0"/>
        <v>-</v>
      </c>
      <c r="L36" s="120" t="str">
        <f>IF('B3'!Уч8="","",'B3'!Уч8)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IF('B3'!Уч5="","",'B3'!Уч5)</f>
        <v/>
      </c>
      <c r="K37" s="52" t="str">
        <f t="shared" si="0"/>
        <v>-</v>
      </c>
      <c r="L37" s="123" t="str">
        <f>IF('B3'!Уч2="","",'B3'!Уч2)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IF('B3'!Уч6="","",'B3'!Уч6)</f>
        <v/>
      </c>
      <c r="K38" s="57" t="str">
        <f t="shared" si="0"/>
        <v>-</v>
      </c>
      <c r="L38" s="126" t="str">
        <f>IF('B3'!Уч1="","",'B3'!Уч1)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IF('B3'!Уч8="","",'B3'!Уч8)</f>
        <v/>
      </c>
      <c r="K39" s="61" t="str">
        <f t="shared" si="0"/>
        <v>-</v>
      </c>
      <c r="L39" s="129" t="str">
        <f>IF('B3'!Уч3="","",'B3'!Уч3)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IF('B3'!Уч7="","",'B3'!Уч7)</f>
        <v/>
      </c>
      <c r="K40" s="65" t="str">
        <f t="shared" si="0"/>
        <v>-</v>
      </c>
      <c r="L40" s="120" t="str">
        <f>IF('B3'!Уч4="","",'B3'!Уч4)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IF('B3'!Уч1="","",'B3'!Уч1)</f>
        <v/>
      </c>
      <c r="K41" s="52" t="str">
        <f t="shared" si="0"/>
        <v>-</v>
      </c>
      <c r="L41" s="123" t="str">
        <f>IF('B3'!Уч5="","",'B3'!Уч5)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IF('B3'!Уч2="","",'B3'!Уч2)</f>
        <v/>
      </c>
      <c r="K42" s="57" t="str">
        <f t="shared" si="0"/>
        <v>-</v>
      </c>
      <c r="L42" s="126" t="str">
        <f>IF('B3'!Уч8="","",'B3'!Уч8)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IF('B3'!Уч4="","",'B3'!Уч4)</f>
        <v/>
      </c>
      <c r="K43" s="61" t="str">
        <f t="shared" si="0"/>
        <v>-</v>
      </c>
      <c r="L43" s="129" t="str">
        <f>IF('B3'!Уч6="","",'B3'!Уч6)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IF('B3'!Уч3="","",'B3'!Уч3)</f>
        <v/>
      </c>
      <c r="K44" s="65" t="str">
        <f t="shared" si="0"/>
        <v>-</v>
      </c>
      <c r="L44" s="120" t="str">
        <f>IF('B3'!Уч7="","",'B3'!Уч7)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IF('B3'!Уч8="","",'B3'!Уч8)</f>
        <v/>
      </c>
      <c r="K45" s="52" t="str">
        <f t="shared" si="0"/>
        <v>-</v>
      </c>
      <c r="L45" s="123" t="str">
        <f>IF('B3'!Уч1="","",'B3'!Уч1)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IF('B3'!Уч5="","",'B3'!Уч5)</f>
        <v/>
      </c>
      <c r="K46" s="57" t="str">
        <f t="shared" si="0"/>
        <v>-</v>
      </c>
      <c r="L46" s="126" t="str">
        <f>IF('B3'!Уч4="","",'B3'!Уч4)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IF('B3'!Уч7="","",'B3'!Уч7)</f>
        <v/>
      </c>
      <c r="K47" s="61" t="str">
        <f t="shared" si="0"/>
        <v>-</v>
      </c>
      <c r="L47" s="129" t="str">
        <f>IF('B3'!Уч2="","",'B3'!Уч2)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IF('B3'!Уч6="","",'B3'!Уч6)</f>
        <v/>
      </c>
      <c r="K48" s="65" t="str">
        <f t="shared" si="0"/>
        <v>-</v>
      </c>
      <c r="L48" s="120" t="str">
        <f>IF('B3'!Уч3="","",'B3'!Уч3)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IF('B3'!Уч1="","",'B3'!Уч1)</f>
        <v/>
      </c>
      <c r="K49" s="52" t="str">
        <f t="shared" si="0"/>
        <v>-</v>
      </c>
      <c r="L49" s="123" t="str">
        <f>IF('B3'!Уч3="","",'B3'!Уч3)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IF('B3'!Уч2="","",'B3'!Уч2)</f>
        <v/>
      </c>
      <c r="K50" s="57" t="str">
        <f t="shared" si="0"/>
        <v>-</v>
      </c>
      <c r="L50" s="126" t="str">
        <f>IF('B3'!Уч4="","",'B3'!Уч4)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IF('B3'!Уч5="","",'B3'!Уч5)</f>
        <v/>
      </c>
      <c r="K51" s="61" t="str">
        <f t="shared" si="0"/>
        <v>-</v>
      </c>
      <c r="L51" s="129" t="str">
        <f>IF('B3'!Уч7="","",'B3'!Уч7)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IF('B3'!Уч6="","",'B3'!Уч6)</f>
        <v/>
      </c>
      <c r="K52" s="65" t="str">
        <f t="shared" si="0"/>
        <v>-</v>
      </c>
      <c r="L52" s="120" t="str">
        <f>IF('B3'!Уч8="","",'B3'!Уч8)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IF('B3'!Уч4="","",'B3'!Уч4)</f>
        <v/>
      </c>
      <c r="K53" s="52" t="str">
        <f t="shared" si="0"/>
        <v>-</v>
      </c>
      <c r="L53" s="123" t="str">
        <f>IF('B3'!Уч1="","",'B3'!Уч1)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IF('B3'!Уч3="","",'B3'!Уч3)</f>
        <v/>
      </c>
      <c r="K54" s="57" t="str">
        <f t="shared" si="0"/>
        <v>-</v>
      </c>
      <c r="L54" s="126" t="str">
        <f>IF('B3'!Уч2="","",'B3'!Уч2)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IF('B3'!Уч7="","",'B3'!Уч7)</f>
        <v/>
      </c>
      <c r="K55" s="61" t="str">
        <f t="shared" si="0"/>
        <v>-</v>
      </c>
      <c r="L55" s="129" t="str">
        <f>IF('B3'!Уч6="","",'B3'!Уч6)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IF('B3'!Уч8="","",'B3'!Уч8)</f>
        <v/>
      </c>
      <c r="K56" s="65" t="str">
        <f t="shared" si="0"/>
        <v>-</v>
      </c>
      <c r="L56" s="120" t="str">
        <f>IF('B3'!Уч5="","",'B3'!Уч5)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IF('B3'!Уч1="","",'B3'!Уч1)</f>
        <v/>
      </c>
      <c r="K57" s="52" t="str">
        <f t="shared" si="0"/>
        <v>-</v>
      </c>
      <c r="L57" s="123" t="str">
        <f>IF('B3'!Уч2="","",'B3'!Уч2)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IF('B3'!Уч3="","",'B3'!Уч3)</f>
        <v/>
      </c>
      <c r="K58" s="57" t="str">
        <f t="shared" si="0"/>
        <v>-</v>
      </c>
      <c r="L58" s="126" t="str">
        <f>IF('B3'!Уч4="","",'B3'!Уч4)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IF('B3'!Уч5="","",'B3'!Уч5)</f>
        <v/>
      </c>
      <c r="K59" s="61" t="str">
        <f t="shared" si="0"/>
        <v>-</v>
      </c>
      <c r="L59" s="129" t="str">
        <f>IF('B3'!Уч6="","",'B3'!Уч6)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IF('B3'!Уч7="","",'B3'!Уч7)</f>
        <v/>
      </c>
      <c r="K60" s="65" t="str">
        <f t="shared" si="0"/>
        <v>-</v>
      </c>
      <c r="L60" s="120" t="str">
        <f>IF('B3'!Уч8="","",'B3'!Уч8)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812" priority="5">
      <formula>$S$35="сыграна"</formula>
    </cfRule>
  </conditionalFormatting>
  <conditionalFormatting sqref="I36:Q36">
    <cfRule type="expression" dxfId="3811" priority="6">
      <formula>$S$36="сыграна"</formula>
    </cfRule>
  </conditionalFormatting>
  <conditionalFormatting sqref="I37:Q37">
    <cfRule type="expression" dxfId="3810" priority="7">
      <formula>$S$37="сыграна"</formula>
    </cfRule>
  </conditionalFormatting>
  <conditionalFormatting sqref="I38:Q38">
    <cfRule type="expression" dxfId="3809" priority="8">
      <formula>$S$38="сыграна"</formula>
    </cfRule>
  </conditionalFormatting>
  <conditionalFormatting sqref="I39:Q39">
    <cfRule type="expression" dxfId="3808" priority="9">
      <formula>$S$39="сыграна"</formula>
    </cfRule>
  </conditionalFormatting>
  <conditionalFormatting sqref="I40:Q40">
    <cfRule type="expression" dxfId="3807" priority="10">
      <formula>$S$40="сыграна"</formula>
    </cfRule>
  </conditionalFormatting>
  <conditionalFormatting sqref="I41:Q41">
    <cfRule type="expression" dxfId="3806" priority="11">
      <formula>$S$41="сыграна"</formula>
    </cfRule>
  </conditionalFormatting>
  <conditionalFormatting sqref="I42:Q42">
    <cfRule type="expression" dxfId="3805" priority="12">
      <formula>$S$42="сыграна"</formula>
    </cfRule>
  </conditionalFormatting>
  <conditionalFormatting sqref="I43:Q43">
    <cfRule type="expression" dxfId="3804" priority="13">
      <formula>$S$43="сыграна"</formula>
    </cfRule>
  </conditionalFormatting>
  <conditionalFormatting sqref="I46:Q46">
    <cfRule type="expression" dxfId="3803" priority="16">
      <formula>$S$46="сыграна"</formula>
    </cfRule>
  </conditionalFormatting>
  <conditionalFormatting sqref="I47:Q47">
    <cfRule type="expression" dxfId="3802" priority="17">
      <formula>$S$47="сыграна"</formula>
    </cfRule>
  </conditionalFormatting>
  <conditionalFormatting sqref="I48:Q48">
    <cfRule type="expression" dxfId="3801" priority="18">
      <formula>$S$48="сыграна"</formula>
    </cfRule>
  </conditionalFormatting>
  <conditionalFormatting sqref="I49:Q49">
    <cfRule type="expression" dxfId="3800" priority="19">
      <formula>$S$49="сыграна"</formula>
    </cfRule>
  </conditionalFormatting>
  <conditionalFormatting sqref="I50:Q50">
    <cfRule type="expression" dxfId="3799" priority="20">
      <formula>$S$50="сыграна"</formula>
    </cfRule>
  </conditionalFormatting>
  <conditionalFormatting sqref="I51:Q51">
    <cfRule type="expression" dxfId="3798" priority="21">
      <formula>$S$51="сыграна"</formula>
    </cfRule>
  </conditionalFormatting>
  <conditionalFormatting sqref="I52:Q52">
    <cfRule type="expression" dxfId="3797" priority="22">
      <formula>$S$52="сыграна"</formula>
    </cfRule>
  </conditionalFormatting>
  <conditionalFormatting sqref="I53:Q53">
    <cfRule type="expression" dxfId="3796" priority="23">
      <formula>$S$53="сыграна"</formula>
    </cfRule>
  </conditionalFormatting>
  <conditionalFormatting sqref="I54:Q54">
    <cfRule type="expression" dxfId="3795" priority="24">
      <formula>$S$54="сыграна"</formula>
    </cfRule>
  </conditionalFormatting>
  <conditionalFormatting sqref="I55:Q55">
    <cfRule type="expression" dxfId="3794" priority="25">
      <formula>$S$55="сыграна"</formula>
    </cfRule>
  </conditionalFormatting>
  <conditionalFormatting sqref="I33:R33 P10:P12 L22:L24">
    <cfRule type="expression" dxfId="3793" priority="30">
      <formula>$S$33="встреча играется"</formula>
    </cfRule>
  </conditionalFormatting>
  <conditionalFormatting sqref="I33:R33">
    <cfRule type="expression" dxfId="3792" priority="3">
      <formula>$S$33="сыграна"</formula>
    </cfRule>
  </conditionalFormatting>
  <conditionalFormatting sqref="I34:R34 O13:O15 M19:M21">
    <cfRule type="expression" dxfId="3791" priority="31">
      <formula>$S$34="встреча играется"</formula>
    </cfRule>
  </conditionalFormatting>
  <conditionalFormatting sqref="I34:R34">
    <cfRule type="expression" dxfId="3790" priority="4">
      <formula>$S$34="сыграна"</formula>
    </cfRule>
  </conditionalFormatting>
  <conditionalFormatting sqref="I35:R35 Q7:Q9 K25:K27">
    <cfRule type="expression" dxfId="3789" priority="32">
      <formula>$S$35="встреча играется"</formula>
    </cfRule>
  </conditionalFormatting>
  <conditionalFormatting sqref="I36:R36 R16:R18 N28:N30">
    <cfRule type="expression" dxfId="3788" priority="33">
      <formula>$S$36="встреча играется"</formula>
    </cfRule>
  </conditionalFormatting>
  <conditionalFormatting sqref="I37:R37 O10:O12 L19:L21">
    <cfRule type="expression" dxfId="3787" priority="34">
      <formula>$S$37="встреча играется"</formula>
    </cfRule>
  </conditionalFormatting>
  <conditionalFormatting sqref="I38:R38 P7:P9 K22:K24">
    <cfRule type="expression" dxfId="3786" priority="35">
      <formula>$S$38="встреча играется"</formula>
    </cfRule>
  </conditionalFormatting>
  <conditionalFormatting sqref="I39:R39 R13:R15 M28:M30">
    <cfRule type="expression" dxfId="3785" priority="36">
      <formula>$S$39="встреча играется"</formula>
    </cfRule>
  </conditionalFormatting>
  <conditionalFormatting sqref="I40:R40 Q16:Q18 N25:N27">
    <cfRule type="expression" dxfId="3784" priority="37">
      <formula>$S$40="встреча играется"</formula>
    </cfRule>
  </conditionalFormatting>
  <conditionalFormatting sqref="I41:R41 O7:O9 K19:K21">
    <cfRule type="expression" dxfId="3783" priority="38">
      <formula>$S$41="встреча играется"</formula>
    </cfRule>
  </conditionalFormatting>
  <conditionalFormatting sqref="I42:R42 R10:R12 L28:L30">
    <cfRule type="expression" dxfId="3782" priority="39">
      <formula>$S$42="встреча играется"</formula>
    </cfRule>
  </conditionalFormatting>
  <conditionalFormatting sqref="I43:R43 P16:P18 N22:N24">
    <cfRule type="expression" dxfId="3781" priority="40">
      <formula>$S$43="встреча играется"</formula>
    </cfRule>
  </conditionalFormatting>
  <conditionalFormatting sqref="I44:R44 Q13:Q15 M25:M27">
    <cfRule type="expression" dxfId="3780" priority="41">
      <formula>$S$44="встреча играется"</formula>
    </cfRule>
  </conditionalFormatting>
  <conditionalFormatting sqref="I44:R44">
    <cfRule type="expression" dxfId="3779" priority="14">
      <formula>$S$44="сыграна"</formula>
    </cfRule>
  </conditionalFormatting>
  <conditionalFormatting sqref="I45:R45 R7:R9 K28:K30">
    <cfRule type="expression" dxfId="3778" priority="42">
      <formula>$S$45="встреча играется"</formula>
    </cfRule>
  </conditionalFormatting>
  <conditionalFormatting sqref="I45:R45">
    <cfRule type="expression" dxfId="3777" priority="15">
      <formula>$S$45="сыграна"</formula>
    </cfRule>
  </conditionalFormatting>
  <conditionalFormatting sqref="I46:R46 O16:O18 N19:N21">
    <cfRule type="expression" dxfId="3776" priority="43">
      <formula>$S$46="встреча играется"</formula>
    </cfRule>
  </conditionalFormatting>
  <conditionalFormatting sqref="I47:R47 Q10:Q12 L25:L27">
    <cfRule type="expression" dxfId="3775" priority="44">
      <formula>$S$47="встреча играется"</formula>
    </cfRule>
  </conditionalFormatting>
  <conditionalFormatting sqref="I48:R48 P13:P15 M22:M24">
    <cfRule type="expression" dxfId="3774" priority="45">
      <formula>$S$48="встреча играется"</formula>
    </cfRule>
  </conditionalFormatting>
  <conditionalFormatting sqref="I49:R49 M7:M9 K13:K15">
    <cfRule type="expression" dxfId="3773" priority="46">
      <formula>$S$49="встреча играется"</formula>
    </cfRule>
  </conditionalFormatting>
  <conditionalFormatting sqref="I50:R50 N10:N12 L16:L18">
    <cfRule type="expression" dxfId="3772" priority="47">
      <formula>$S$50="встреча играется"</formula>
    </cfRule>
  </conditionalFormatting>
  <conditionalFormatting sqref="I51:R51 Q19:Q21 O25:O27">
    <cfRule type="expression" dxfId="3771" priority="48">
      <formula>$S$51="встреча играется"</formula>
    </cfRule>
  </conditionalFormatting>
  <conditionalFormatting sqref="I52:R52 R22:R24 P28:P30">
    <cfRule type="expression" dxfId="3770" priority="49">
      <formula>$S$52="встреча играется"</formula>
    </cfRule>
  </conditionalFormatting>
  <conditionalFormatting sqref="I53:R53 N7:N9 K16:K18">
    <cfRule type="expression" dxfId="3769" priority="50">
      <formula>$S$53="встреча играется"</formula>
    </cfRule>
  </conditionalFormatting>
  <conditionalFormatting sqref="I54:R54 M10:M12 L13:L15">
    <cfRule type="expression" dxfId="3768" priority="51">
      <formula>$S$54="встреча играется"</formula>
    </cfRule>
  </conditionalFormatting>
  <conditionalFormatting sqref="I55:R55 Q22:Q24 P25:P27">
    <cfRule type="expression" dxfId="3767" priority="26">
      <formula>$S$55="встреча играется"</formula>
    </cfRule>
  </conditionalFormatting>
  <conditionalFormatting sqref="I56:R56 R19:R21 O28:O30">
    <cfRule type="expression" dxfId="3766" priority="52">
      <formula>$S$56="встреча играется"</formula>
    </cfRule>
  </conditionalFormatting>
  <conditionalFormatting sqref="I56:R56">
    <cfRule type="expression" dxfId="3765" priority="2">
      <formula>$S$56="сыграна"</formula>
    </cfRule>
  </conditionalFormatting>
  <conditionalFormatting sqref="I57:R57 L7:L9 K10:K12">
    <cfRule type="expression" dxfId="3764" priority="53">
      <formula>$S$57="встреча играется"</formula>
    </cfRule>
  </conditionalFormatting>
  <conditionalFormatting sqref="I57:R57">
    <cfRule type="expression" dxfId="3763" priority="1">
      <formula>$S$57="сыграна"</formula>
    </cfRule>
  </conditionalFormatting>
  <conditionalFormatting sqref="I58:R58 N13:N15 M16:M18">
    <cfRule type="expression" dxfId="3762" priority="54">
      <formula>$S$58="встреча играется"</formula>
    </cfRule>
  </conditionalFormatting>
  <conditionalFormatting sqref="I58:R58">
    <cfRule type="expression" dxfId="3761" priority="27">
      <formula>$S$58="сыграна"</formula>
    </cfRule>
  </conditionalFormatting>
  <conditionalFormatting sqref="I59:R59 P19:P21 O22:O24">
    <cfRule type="expression" dxfId="3760" priority="55">
      <formula>$S$59="встреча играется"</formula>
    </cfRule>
  </conditionalFormatting>
  <conditionalFormatting sqref="I59:R59">
    <cfRule type="expression" dxfId="3759" priority="28">
      <formula>$S$59="сыграна"</formula>
    </cfRule>
  </conditionalFormatting>
  <conditionalFormatting sqref="I60:R60 R25:R27 Q28:Q30">
    <cfRule type="expression" dxfId="3758" priority="56">
      <formula>$S$60="встреча играется"</formula>
    </cfRule>
  </conditionalFormatting>
  <conditionalFormatting sqref="I60:R60">
    <cfRule type="expression" dxfId="3757" priority="29">
      <formula>$S$60="сыграна"</formula>
    </cfRule>
  </conditionalFormatting>
  <dataValidations count="1">
    <dataValidation type="list" allowBlank="1" sqref="P33:P60" xr:uid="{00000000-0002-0000-0E00-000000000000}">
      <formula1>'B3'!Список_счета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246</v>
      </c>
      <c r="E7" s="22"/>
      <c r="F7" s="67"/>
      <c r="G7" s="94">
        <v>1</v>
      </c>
      <c r="H7" s="97"/>
      <c r="I7" s="97"/>
      <c r="J7" s="100" t="s">
        <v>247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>
        <f>IF(LEFT(P41,1)="L",0,(IF(P41="","",(IF(LEFT(P41,1)&gt;RIGHT(P41,1),2,1)))))</f>
        <v>2</v>
      </c>
      <c r="P7" s="23">
        <f>IF(RIGHT(P38,1)="L",0,(IF(P38="","",(IF(RIGHT(P38,1)&gt;LEFT(P38,1),2,1)))))</f>
        <v>1</v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>
        <f>IF((AND(COUNTIF(J7:J30,"&gt;""")&gt;2,COUNTIF(P33:P60,"&gt;""")&gt;0)),SUM(K7,L7,M7,N7,O7,P7,Q7,R7),"")</f>
        <v>3</v>
      </c>
      <c r="T7" s="112"/>
      <c r="U7" s="91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248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28" t="str">
        <f>IF(LEFT(P41,1)="W",$M$4&amp;":0(W)",IF(LEFT(P41,1)="L","0:"&amp;$M$4&amp;"(L)",IF(P41="","",P41)))</f>
        <v>3:0</v>
      </c>
      <c r="P8" s="26" t="str">
        <f>IF(RIGHT(P38,1)="W",$M$4&amp;":0(W)",IF(RIGHT(P38,1)="L","0:"&amp;$M$4&amp;"(L)",IF(P38="","",RIGHT(P38,1)&amp;":"&amp;LEFT(P38,1))))</f>
        <v>0:3</v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249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250</v>
      </c>
      <c r="E10" s="22"/>
      <c r="F10" s="67"/>
      <c r="G10" s="94">
        <v>2</v>
      </c>
      <c r="H10" s="97"/>
      <c r="I10" s="97"/>
      <c r="J10" s="100" t="s">
        <v>248</v>
      </c>
      <c r="K10" s="33" t="str">
        <f>IF(RIGHT(P57,1)="L",0,(IF(P57="","",(IF(RIGHT(P57,1)&gt;LEFT(P57,1),2,1)))))</f>
        <v/>
      </c>
      <c r="L10" s="106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>
        <f>IF((AND(COUNTIF(J7:J30,"&gt;""")&gt;2,COUNTIF(P33:P60,"&gt;""")&gt;0)),SUM(K10,L10,M10,N10,O10,P10,Q10,R10),"")</f>
        <v>0</v>
      </c>
      <c r="T10" s="112"/>
      <c r="U10" s="91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251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252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253</v>
      </c>
      <c r="E13" s="22"/>
      <c r="F13" s="67"/>
      <c r="G13" s="94">
        <v>3</v>
      </c>
      <c r="H13" s="97"/>
      <c r="I13" s="97"/>
      <c r="J13" s="100" t="s">
        <v>249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>
        <f>IF((AND(COUNTIF(J7:J30,"&gt;""")&gt;2,COUNTIF(P33:P60,"&gt;""")&gt;0)),SUM(K13,L13,M13,N13,O13,P13,Q13,R13),"")</f>
        <v>0</v>
      </c>
      <c r="T13" s="112"/>
      <c r="U13" s="91" t="s">
        <v>14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254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250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06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>
        <f>IF((AND(COUNTIF(J7:J30,"&gt;""")&gt;2,COUNTIF(P33:P60,"&gt;""")&gt;0)),SUM(K16,L16,M16,N16,O16,P16,Q16,R16),"")</f>
        <v>0</v>
      </c>
      <c r="T16" s="112"/>
      <c r="U16" s="91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255</v>
      </c>
      <c r="K19" s="33">
        <f>IF(RIGHT(P41,1)="L",0,(IF(P41="","",(IF(RIGHT(P41,1)&gt;LEFT(P41,1),2,1)))))</f>
        <v>1</v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03"/>
      <c r="P19" s="23">
        <f>IF(LEFT(P59,1)="L",0,(IF(P59="","",(IF(LEFT(P59,1)&gt;RIGHT(P59,1),2,1)))))</f>
        <v>1</v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>
        <f>IF((AND(COUNTIF(J7:J30,"&gt;""")&gt;2,COUNTIF(P33:P60,"&gt;""")&gt;0)),SUM(K19,L19,M19,N19,O19,P19,Q19,R19),"")</f>
        <v>2</v>
      </c>
      <c r="T19" s="112"/>
      <c r="U19" s="91" t="s">
        <v>12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>0:3</v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7" t="str">
        <f>IF(LEFT(P59,1)="W",$M$4&amp;":0(W)",IF(LEFT(P59,1)="L","0:"&amp;$M$4&amp;"(L)",IF(P59="","",P59)))</f>
        <v>1:3</v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256</v>
      </c>
      <c r="K22" s="33">
        <f>IF(LEFT(P38,1)="L",0,(IF(P38="","",(IF(LEFT(P38,1)&gt;RIGHT(P38,1),2,1)))))</f>
        <v>2</v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>
        <f>IF(RIGHT(P59,1)="L",0,(IF(P59="","",(IF(RIGHT(P59,1)&gt;LEFT(P59,1),2,1)))))</f>
        <v>2</v>
      </c>
      <c r="P22" s="106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>
        <f>IF((AND(COUNTIF(J7:J30,"&gt;""")&gt;2,COUNTIF(P33:P60,"&gt;""")&gt;0)),SUM(K22,L22,M22,N22,O22,P22,Q22,R22),"")</f>
        <v>4</v>
      </c>
      <c r="T22" s="112"/>
      <c r="U22" s="91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8" t="str">
        <f>IF(LEFT(P38,1)="W",$M$4&amp;":0(W)",IF(LEFT(P38,1)="L","0:"&amp;$M$4&amp;"(L)",IF(P38="","",P38)))</f>
        <v>3:0</v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>3:1</v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253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06"/>
      <c r="R25" s="25" t="str">
        <f>IF(LEFT(P60,1)="L",0,(IF(P60="","",(IF(LEFT(P60,1)&gt;RIGHT(P60,1),2,1)))))</f>
        <v/>
      </c>
      <c r="S25" s="109">
        <f>IF((AND(COUNTIF(J7:J30,"&gt;""")&gt;2,COUNTIF(P33:P60,"&gt;""")&gt;0)),SUM(K25,L25,M25,N25,O25,P25,Q25,R25),"")</f>
        <v>0</v>
      </c>
      <c r="T25" s="112"/>
      <c r="U25" s="91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 t="s">
        <v>27</v>
      </c>
      <c r="I28" s="97">
        <v>27</v>
      </c>
      <c r="J28" s="100" t="s">
        <v>254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>
        <f>IF((AND(COUNTIF(J7:J30,"&gt;""")&gt;2,COUNTIF(P33:P60,"&gt;""")&gt;0)),SUM(K28,L28,M28,N28,O28,P28,Q28,R28),"")</f>
        <v>0</v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IF('B4'!Уч2="","",'B4'!Уч2)</f>
        <v>Сайран Ерлан</v>
      </c>
      <c r="K33" s="52" t="str">
        <f t="shared" ref="K33:K60" si="0">"-"</f>
        <v>-</v>
      </c>
      <c r="L33" s="123" t="str">
        <f>IF('B4'!Уч6="","",'B4'!Уч6)</f>
        <v>Даниярулы Диас+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IF('B4'!Уч3="","",'B4'!Уч3)</f>
        <v>Шакабаев Мейрам</v>
      </c>
      <c r="K34" s="57" t="str">
        <f t="shared" si="0"/>
        <v>-</v>
      </c>
      <c r="L34" s="126" t="str">
        <f>IF('B4'!Уч5="","",'B4'!Уч5)</f>
        <v>Оразбаев Талгат+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IF('B4'!Уч1="","",'B4'!Уч1)</f>
        <v>Курманов Досан+</v>
      </c>
      <c r="K35" s="61" t="str">
        <f t="shared" si="0"/>
        <v>-</v>
      </c>
      <c r="L35" s="129" t="str">
        <f>IF('B4'!Уч7="","",'B4'!Уч7)</f>
        <v>Толегенов Алмас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IF('B4'!Уч4="","",'B4'!Уч4)</f>
        <v>Жанат Алтай</v>
      </c>
      <c r="K36" s="65" t="str">
        <f t="shared" si="0"/>
        <v>-</v>
      </c>
      <c r="L36" s="120" t="str">
        <f>IF('B4'!Уч8="","",'B4'!Уч8)</f>
        <v>Сапабек Арайлым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IF('B4'!Уч5="","",'B4'!Уч5)</f>
        <v>Оразбаев Талгат+</v>
      </c>
      <c r="K37" s="52" t="str">
        <f t="shared" si="0"/>
        <v>-</v>
      </c>
      <c r="L37" s="123" t="str">
        <f>IF('B4'!Уч2="","",'B4'!Уч2)</f>
        <v>Сайран Ерлан</v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>
        <v>26</v>
      </c>
      <c r="J38" s="56" t="str">
        <f>IF('B4'!Уч6="","",'B4'!Уч6)</f>
        <v>Даниярулы Диас+</v>
      </c>
      <c r="K38" s="57" t="str">
        <f t="shared" si="0"/>
        <v>-</v>
      </c>
      <c r="L38" s="126" t="str">
        <f>IF('B4'!Уч1="","",'B4'!Уч1)</f>
        <v>Курманов Досан+</v>
      </c>
      <c r="M38" s="127"/>
      <c r="N38" s="127"/>
      <c r="O38" s="128"/>
      <c r="P38" s="58" t="s">
        <v>35</v>
      </c>
      <c r="Q38" s="136"/>
      <c r="R38" s="137"/>
      <c r="S38" s="54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IF('B4'!Уч8="","",'B4'!Уч8)</f>
        <v>Сапабек Арайлым</v>
      </c>
      <c r="K39" s="61" t="str">
        <f t="shared" si="0"/>
        <v>-</v>
      </c>
      <c r="L39" s="129" t="str">
        <f>IF('B4'!Уч3="","",'B4'!Уч3)</f>
        <v>Шакабаев Мейрам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IF('B4'!Уч7="","",'B4'!Уч7)</f>
        <v>Толегенов Алмас</v>
      </c>
      <c r="K40" s="65" t="str">
        <f t="shared" si="0"/>
        <v>-</v>
      </c>
      <c r="L40" s="120" t="str">
        <f>IF('B4'!Уч4="","",'B4'!Уч4)</f>
        <v>Жанат Алтай</v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>
        <v>20</v>
      </c>
      <c r="J41" s="51" t="str">
        <f>IF('B4'!Уч1="","",'B4'!Уч1)</f>
        <v>Курманов Досан+</v>
      </c>
      <c r="K41" s="52" t="str">
        <f t="shared" si="0"/>
        <v>-</v>
      </c>
      <c r="L41" s="123" t="str">
        <f>IF('B4'!Уч5="","",'B4'!Уч5)</f>
        <v>Оразбаев Талгат+</v>
      </c>
      <c r="M41" s="124"/>
      <c r="N41" s="124"/>
      <c r="O41" s="125"/>
      <c r="P41" s="53" t="s">
        <v>35</v>
      </c>
      <c r="Q41" s="142"/>
      <c r="R41" s="143"/>
      <c r="S41" s="54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IF('B4'!Уч2="","",'B4'!Уч2)</f>
        <v>Сайран Ерлан</v>
      </c>
      <c r="K42" s="57" t="str">
        <f t="shared" si="0"/>
        <v>-</v>
      </c>
      <c r="L42" s="126" t="str">
        <f>IF('B4'!Уч8="","",'B4'!Уч8)</f>
        <v>Сапабек Арайлым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IF('B4'!Уч4="","",'B4'!Уч4)</f>
        <v>Жанат Алтай</v>
      </c>
      <c r="K43" s="61" t="str">
        <f t="shared" si="0"/>
        <v>-</v>
      </c>
      <c r="L43" s="129" t="str">
        <f>IF('B4'!Уч6="","",'B4'!Уч6)</f>
        <v>Даниярулы Диас+</v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IF('B4'!Уч3="","",'B4'!Уч3)</f>
        <v>Шакабаев Мейрам</v>
      </c>
      <c r="K44" s="65" t="str">
        <f t="shared" si="0"/>
        <v>-</v>
      </c>
      <c r="L44" s="120" t="str">
        <f>IF('B4'!Уч7="","",'B4'!Уч7)</f>
        <v>Толегенов Алмас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IF('B4'!Уч8="","",'B4'!Уч8)</f>
        <v>Сапабек Арайлым</v>
      </c>
      <c r="K45" s="52" t="str">
        <f t="shared" si="0"/>
        <v>-</v>
      </c>
      <c r="L45" s="123" t="str">
        <f>IF('B4'!Уч1="","",'B4'!Уч1)</f>
        <v>Курманов Досан+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IF('B4'!Уч5="","",'B4'!Уч5)</f>
        <v>Оразбаев Талгат+</v>
      </c>
      <c r="K46" s="57" t="str">
        <f t="shared" si="0"/>
        <v>-</v>
      </c>
      <c r="L46" s="126" t="str">
        <f>IF('B4'!Уч4="","",'B4'!Уч4)</f>
        <v>Жанат Алтай</v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IF('B4'!Уч7="","",'B4'!Уч7)</f>
        <v>Толегенов Алмас</v>
      </c>
      <c r="K47" s="61" t="str">
        <f t="shared" si="0"/>
        <v>-</v>
      </c>
      <c r="L47" s="129" t="str">
        <f>IF('B4'!Уч2="","",'B4'!Уч2)</f>
        <v>Сайран Ерлан</v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IF('B4'!Уч6="","",'B4'!Уч6)</f>
        <v>Даниярулы Диас+</v>
      </c>
      <c r="K48" s="65" t="str">
        <f t="shared" si="0"/>
        <v>-</v>
      </c>
      <c r="L48" s="120" t="str">
        <f>IF('B4'!Уч3="","",'B4'!Уч3)</f>
        <v>Шакабаев Мейрам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IF('B4'!Уч1="","",'B4'!Уч1)</f>
        <v>Курманов Досан+</v>
      </c>
      <c r="K49" s="52" t="str">
        <f t="shared" si="0"/>
        <v>-</v>
      </c>
      <c r="L49" s="123" t="str">
        <f>IF('B4'!Уч3="","",'B4'!Уч3)</f>
        <v>Шакабаев Мейрам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IF('B4'!Уч2="","",'B4'!Уч2)</f>
        <v>Сайран Ерлан</v>
      </c>
      <c r="K50" s="57" t="str">
        <f t="shared" si="0"/>
        <v>-</v>
      </c>
      <c r="L50" s="126" t="str">
        <f>IF('B4'!Уч4="","",'B4'!Уч4)</f>
        <v>Жанат Алтай</v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IF('B4'!Уч5="","",'B4'!Уч5)</f>
        <v>Оразбаев Талгат+</v>
      </c>
      <c r="K51" s="61" t="str">
        <f t="shared" si="0"/>
        <v>-</v>
      </c>
      <c r="L51" s="129" t="str">
        <f>IF('B4'!Уч7="","",'B4'!Уч7)</f>
        <v>Толегенов Алмас</v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IF('B4'!Уч6="","",'B4'!Уч6)</f>
        <v>Даниярулы Диас+</v>
      </c>
      <c r="K52" s="65" t="str">
        <f t="shared" si="0"/>
        <v>-</v>
      </c>
      <c r="L52" s="120" t="str">
        <f>IF('B4'!Уч8="","",'B4'!Уч8)</f>
        <v>Сапабек Арайлым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IF('B4'!Уч4="","",'B4'!Уч4)</f>
        <v>Жанат Алтай</v>
      </c>
      <c r="K53" s="52" t="str">
        <f t="shared" si="0"/>
        <v>-</v>
      </c>
      <c r="L53" s="123" t="str">
        <f>IF('B4'!Уч1="","",'B4'!Уч1)</f>
        <v>Курманов Досан+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IF('B4'!Уч3="","",'B4'!Уч3)</f>
        <v>Шакабаев Мейрам</v>
      </c>
      <c r="K54" s="57" t="str">
        <f t="shared" si="0"/>
        <v>-</v>
      </c>
      <c r="L54" s="126" t="str">
        <f>IF('B4'!Уч2="","",'B4'!Уч2)</f>
        <v>Сайран Ерлан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IF('B4'!Уч7="","",'B4'!Уч7)</f>
        <v>Толегенов Алмас</v>
      </c>
      <c r="K55" s="61" t="str">
        <f t="shared" si="0"/>
        <v>-</v>
      </c>
      <c r="L55" s="129" t="str">
        <f>IF('B4'!Уч6="","",'B4'!Уч6)</f>
        <v>Даниярулы Диас+</v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IF('B4'!Уч8="","",'B4'!Уч8)</f>
        <v>Сапабек Арайлым</v>
      </c>
      <c r="K56" s="65" t="str">
        <f t="shared" si="0"/>
        <v>-</v>
      </c>
      <c r="L56" s="120" t="str">
        <f>IF('B4'!Уч5="","",'B4'!Уч5)</f>
        <v>Оразбаев Талгат+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IF('B4'!Уч1="","",'B4'!Уч1)</f>
        <v>Курманов Досан+</v>
      </c>
      <c r="K57" s="52" t="str">
        <f t="shared" si="0"/>
        <v>-</v>
      </c>
      <c r="L57" s="123" t="str">
        <f>IF('B4'!Уч2="","",'B4'!Уч2)</f>
        <v>Сайран Ерлан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IF('B4'!Уч3="","",'B4'!Уч3)</f>
        <v>Шакабаев Мейрам</v>
      </c>
      <c r="K58" s="57" t="str">
        <f t="shared" si="0"/>
        <v>-</v>
      </c>
      <c r="L58" s="126" t="str">
        <f>IF('B4'!Уч4="","",'B4'!Уч4)</f>
        <v>Жанат Алтай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19</v>
      </c>
      <c r="J59" s="60" t="str">
        <f>IF('B4'!Уч5="","",'B4'!Уч5)</f>
        <v>Оразбаев Талгат+</v>
      </c>
      <c r="K59" s="61" t="str">
        <f t="shared" si="0"/>
        <v>-</v>
      </c>
      <c r="L59" s="129" t="str">
        <f>IF('B4'!Уч6="","",'B4'!Уч6)</f>
        <v>Даниярулы Диас+</v>
      </c>
      <c r="M59" s="115"/>
      <c r="N59" s="115"/>
      <c r="O59" s="116"/>
      <c r="P59" s="62" t="s">
        <v>41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IF('B4'!Уч7="","",'B4'!Уч7)</f>
        <v>Толегенов Алмас</v>
      </c>
      <c r="K60" s="65" t="str">
        <f t="shared" si="0"/>
        <v>-</v>
      </c>
      <c r="L60" s="120" t="str">
        <f>IF('B4'!Уч8="","",'B4'!Уч8)</f>
        <v>Сапабек Арайлым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3756" priority="6">
      <formula>$S$35="сыграна"</formula>
    </cfRule>
  </conditionalFormatting>
  <conditionalFormatting sqref="I36:Q36">
    <cfRule type="expression" dxfId="3755" priority="7">
      <formula>$S$36="сыграна"</formula>
    </cfRule>
  </conditionalFormatting>
  <conditionalFormatting sqref="I37:Q37">
    <cfRule type="expression" dxfId="3754" priority="8">
      <formula>$S$37="сыграна"</formula>
    </cfRule>
  </conditionalFormatting>
  <conditionalFormatting sqref="I38:Q38">
    <cfRule type="expression" dxfId="3753" priority="9">
      <formula>$S$38="сыграна"</formula>
    </cfRule>
  </conditionalFormatting>
  <conditionalFormatting sqref="I39:Q39">
    <cfRule type="expression" dxfId="3752" priority="10">
      <formula>$S$39="сыграна"</formula>
    </cfRule>
  </conditionalFormatting>
  <conditionalFormatting sqref="I40:Q40">
    <cfRule type="expression" dxfId="3751" priority="11">
      <formula>$S$40="сыграна"</formula>
    </cfRule>
  </conditionalFormatting>
  <conditionalFormatting sqref="I41:Q41">
    <cfRule type="expression" dxfId="3750" priority="12">
      <formula>$S$41="сыграна"</formula>
    </cfRule>
  </conditionalFormatting>
  <conditionalFormatting sqref="I42:Q42">
    <cfRule type="expression" dxfId="3749" priority="13">
      <formula>$S$42="сыграна"</formula>
    </cfRule>
  </conditionalFormatting>
  <conditionalFormatting sqref="I43:Q43">
    <cfRule type="expression" dxfId="3748" priority="14">
      <formula>$S$43="сыграна"</formula>
    </cfRule>
  </conditionalFormatting>
  <conditionalFormatting sqref="I46:Q46">
    <cfRule type="expression" dxfId="3747" priority="17">
      <formula>$S$46="сыграна"</formula>
    </cfRule>
  </conditionalFormatting>
  <conditionalFormatting sqref="I47:Q47">
    <cfRule type="expression" dxfId="3746" priority="18">
      <formula>$S$47="сыграна"</formula>
    </cfRule>
  </conditionalFormatting>
  <conditionalFormatting sqref="I48:Q48">
    <cfRule type="expression" dxfId="3745" priority="19">
      <formula>$S$48="сыграна"</formula>
    </cfRule>
  </conditionalFormatting>
  <conditionalFormatting sqref="I49:Q49">
    <cfRule type="expression" dxfId="3744" priority="20">
      <formula>$S$49="сыграна"</formula>
    </cfRule>
  </conditionalFormatting>
  <conditionalFormatting sqref="I50:Q50">
    <cfRule type="expression" dxfId="3743" priority="21">
      <formula>$S$50="сыграна"</formula>
    </cfRule>
  </conditionalFormatting>
  <conditionalFormatting sqref="I51:Q51">
    <cfRule type="expression" dxfId="3742" priority="22">
      <formula>$S$51="сыграна"</formula>
    </cfRule>
  </conditionalFormatting>
  <conditionalFormatting sqref="I52:Q52">
    <cfRule type="expression" dxfId="3741" priority="23">
      <formula>$S$52="сыграна"</formula>
    </cfRule>
  </conditionalFormatting>
  <conditionalFormatting sqref="I53:Q53">
    <cfRule type="expression" dxfId="3740" priority="24">
      <formula>$S$53="сыграна"</formula>
    </cfRule>
  </conditionalFormatting>
  <conditionalFormatting sqref="I54:Q54">
    <cfRule type="expression" dxfId="3739" priority="25">
      <formula>$S$54="сыграна"</formula>
    </cfRule>
  </conditionalFormatting>
  <conditionalFormatting sqref="I55:Q55">
    <cfRule type="expression" dxfId="3738" priority="26">
      <formula>$S$55="сыграна"</formula>
    </cfRule>
  </conditionalFormatting>
  <conditionalFormatting sqref="I33:R33 P10:P12 L22:L24">
    <cfRule type="expression" dxfId="3737" priority="31">
      <formula>$S$33="встреча играется"</formula>
    </cfRule>
  </conditionalFormatting>
  <conditionalFormatting sqref="I33:R33">
    <cfRule type="expression" dxfId="3736" priority="4">
      <formula>$S$33="сыграна"</formula>
    </cfRule>
  </conditionalFormatting>
  <conditionalFormatting sqref="I34:R34 O13:O15 M19:M21">
    <cfRule type="expression" dxfId="3735" priority="32">
      <formula>$S$34="встреча играется"</formula>
    </cfRule>
  </conditionalFormatting>
  <conditionalFormatting sqref="I34:R34">
    <cfRule type="expression" dxfId="3734" priority="5">
      <formula>$S$34="сыграна"</formula>
    </cfRule>
  </conditionalFormatting>
  <conditionalFormatting sqref="I35:R35 Q7:Q9 K25:K27">
    <cfRule type="expression" dxfId="3733" priority="33">
      <formula>$S$35="встреча играется"</formula>
    </cfRule>
  </conditionalFormatting>
  <conditionalFormatting sqref="I36:R36 R16:R18 N28:N30">
    <cfRule type="expression" dxfId="3732" priority="34">
      <formula>$S$36="встреча играется"</formula>
    </cfRule>
  </conditionalFormatting>
  <conditionalFormatting sqref="I37:R37 O10:O12 L19:L21">
    <cfRule type="expression" dxfId="3731" priority="35">
      <formula>$S$37="встреча играется"</formula>
    </cfRule>
  </conditionalFormatting>
  <conditionalFormatting sqref="I38:R38 P7:P9 K22:K24">
    <cfRule type="expression" dxfId="3730" priority="36">
      <formula>$S$38="встреча играется"</formula>
    </cfRule>
  </conditionalFormatting>
  <conditionalFormatting sqref="I39:R39 R13:R15 M28:M30">
    <cfRule type="expression" dxfId="3729" priority="37">
      <formula>$S$39="встреча играется"</formula>
    </cfRule>
  </conditionalFormatting>
  <conditionalFormatting sqref="I40:R40 Q16:Q18 N25:N27">
    <cfRule type="expression" dxfId="3728" priority="38">
      <formula>$S$40="встреча играется"</formula>
    </cfRule>
  </conditionalFormatting>
  <conditionalFormatting sqref="I41:R41 O7:O9 K19:K21">
    <cfRule type="expression" dxfId="3727" priority="39">
      <formula>$S$41="встреча играется"</formula>
    </cfRule>
  </conditionalFormatting>
  <conditionalFormatting sqref="I42:R42 R10:R12 L28:L30">
    <cfRule type="expression" dxfId="3726" priority="40">
      <formula>$S$42="встреча играется"</formula>
    </cfRule>
  </conditionalFormatting>
  <conditionalFormatting sqref="I43:R43 P16:P18 N22:N24">
    <cfRule type="expression" dxfId="3725" priority="41">
      <formula>$S$43="встреча играется"</formula>
    </cfRule>
  </conditionalFormatting>
  <conditionalFormatting sqref="I44:R44 Q13:Q15 M25:M27">
    <cfRule type="expression" dxfId="3724" priority="42">
      <formula>$S$44="встреча играется"</formula>
    </cfRule>
  </conditionalFormatting>
  <conditionalFormatting sqref="I44:R44">
    <cfRule type="expression" dxfId="3723" priority="15">
      <formula>$S$44="сыграна"</formula>
    </cfRule>
  </conditionalFormatting>
  <conditionalFormatting sqref="I45:R45 R7:R9 K28:K30">
    <cfRule type="expression" dxfId="3722" priority="43">
      <formula>$S$45="встреча играется"</formula>
    </cfRule>
  </conditionalFormatting>
  <conditionalFormatting sqref="I45:R45">
    <cfRule type="expression" dxfId="3721" priority="16">
      <formula>$S$45="сыграна"</formula>
    </cfRule>
  </conditionalFormatting>
  <conditionalFormatting sqref="I46:R46 O16:O18 N19:N21">
    <cfRule type="expression" dxfId="3720" priority="44">
      <formula>$S$46="встреча играется"</formula>
    </cfRule>
  </conditionalFormatting>
  <conditionalFormatting sqref="I47:R47 Q10:Q12 L25:L27">
    <cfRule type="expression" dxfId="3719" priority="45">
      <formula>$S$47="встреча играется"</formula>
    </cfRule>
  </conditionalFormatting>
  <conditionalFormatting sqref="I48:R48 P13:P15 M22:M24">
    <cfRule type="expression" dxfId="3718" priority="46">
      <formula>$S$48="встреча играется"</formula>
    </cfRule>
  </conditionalFormatting>
  <conditionalFormatting sqref="I49:R49 M7:M9 K13:K15">
    <cfRule type="expression" dxfId="3717" priority="47">
      <formula>$S$49="встреча играется"</formula>
    </cfRule>
  </conditionalFormatting>
  <conditionalFormatting sqref="I50:R50 N10:N12 L16:L18">
    <cfRule type="expression" dxfId="3716" priority="48">
      <formula>$S$50="встреча играется"</formula>
    </cfRule>
  </conditionalFormatting>
  <conditionalFormatting sqref="I51:R51 Q19:Q21 O25:O27">
    <cfRule type="expression" dxfId="3715" priority="49">
      <formula>$S$51="встреча играется"</formula>
    </cfRule>
  </conditionalFormatting>
  <conditionalFormatting sqref="I52:R52 R22:R24 P28:P30">
    <cfRule type="expression" dxfId="3714" priority="50">
      <formula>$S$52="встреча играется"</formula>
    </cfRule>
  </conditionalFormatting>
  <conditionalFormatting sqref="I53:R53 N7:N9 K16:K18">
    <cfRule type="expression" dxfId="3713" priority="51">
      <formula>$S$53="встреча играется"</formula>
    </cfRule>
  </conditionalFormatting>
  <conditionalFormatting sqref="I54:R54 M10:M12 L13:L15">
    <cfRule type="expression" dxfId="3712" priority="52">
      <formula>$S$54="встреча играется"</formula>
    </cfRule>
  </conditionalFormatting>
  <conditionalFormatting sqref="I55:R55 Q22:Q24 P25:P27">
    <cfRule type="expression" dxfId="3711" priority="27">
      <formula>$S$55="встреча играется"</formula>
    </cfRule>
  </conditionalFormatting>
  <conditionalFormatting sqref="I56:R56 R19:R21 O28:O30">
    <cfRule type="expression" dxfId="3710" priority="53">
      <formula>$S$56="встреча играется"</formula>
    </cfRule>
  </conditionalFormatting>
  <conditionalFormatting sqref="I56:R56">
    <cfRule type="expression" dxfId="3709" priority="3">
      <formula>$S$56="сыграна"</formula>
    </cfRule>
  </conditionalFormatting>
  <conditionalFormatting sqref="I57:R57 L7:L9 K10:K12">
    <cfRule type="expression" dxfId="3708" priority="54">
      <formula>$S$57="встреча играется"</formula>
    </cfRule>
  </conditionalFormatting>
  <conditionalFormatting sqref="I57:R57">
    <cfRule type="expression" dxfId="3707" priority="2">
      <formula>$S$57="сыграна"</formula>
    </cfRule>
  </conditionalFormatting>
  <conditionalFormatting sqref="I58:R58 N13:N15 M16:M18">
    <cfRule type="expression" dxfId="3706" priority="55">
      <formula>$S$58="встреча играется"</formula>
    </cfRule>
  </conditionalFormatting>
  <conditionalFormatting sqref="I58:R58">
    <cfRule type="expression" dxfId="3705" priority="28">
      <formula>$S$58="сыграна"</formula>
    </cfRule>
  </conditionalFormatting>
  <conditionalFormatting sqref="I59:R59 P19:P21 O22:O24">
    <cfRule type="expression" dxfId="3704" priority="56">
      <formula>$S$59="встреча играется"</formula>
    </cfRule>
  </conditionalFormatting>
  <conditionalFormatting sqref="I59:R59">
    <cfRule type="expression" dxfId="3703" priority="29">
      <formula>$S$59="сыграна"</formula>
    </cfRule>
  </conditionalFormatting>
  <conditionalFormatting sqref="I60:R60 R25:R27 Q28:Q30">
    <cfRule type="expression" dxfId="3702" priority="57">
      <formula>$S$60="встреча играется"</formula>
    </cfRule>
  </conditionalFormatting>
  <conditionalFormatting sqref="I60:R60">
    <cfRule type="expression" dxfId="3701" priority="30">
      <formula>$S$60="сыграна"</formula>
    </cfRule>
  </conditionalFormatting>
  <conditionalFormatting sqref="J7:J30">
    <cfRule type="endsWith" dxfId="3700" priority="1" operator="endsWith" text="+">
      <formula>RIGHT((J7),LEN("+"))=("+")</formula>
    </cfRule>
  </conditionalFormatting>
  <dataValidations count="1">
    <dataValidation type="list" allowBlank="1" sqref="P33:P60" xr:uid="{00000000-0002-0000-0F00-000000000000}">
      <formula1>'B4'!Список_счета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IF('B5'!Уч2="","",'B5'!Уч2)</f>
        <v/>
      </c>
      <c r="K33" s="52" t="str">
        <f t="shared" ref="K33:K60" si="0">"-"</f>
        <v>-</v>
      </c>
      <c r="L33" s="123" t="str">
        <f>IF('B5'!Уч6="","",'B5'!Уч6)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IF('B5'!Уч3="","",'B5'!Уч3)</f>
        <v/>
      </c>
      <c r="K34" s="57" t="str">
        <f t="shared" si="0"/>
        <v>-</v>
      </c>
      <c r="L34" s="126" t="str">
        <f>IF('B5'!Уч5="","",'B5'!Уч5)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IF('B5'!Уч1="","",'B5'!Уч1)</f>
        <v/>
      </c>
      <c r="K35" s="61" t="str">
        <f t="shared" si="0"/>
        <v>-</v>
      </c>
      <c r="L35" s="129" t="str">
        <f>IF('B5'!Уч7="","",'B5'!Уч7)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IF('B5'!Уч4="","",'B5'!Уч4)</f>
        <v/>
      </c>
      <c r="K36" s="65" t="str">
        <f t="shared" si="0"/>
        <v>-</v>
      </c>
      <c r="L36" s="120" t="str">
        <f>IF('B5'!Уч8="","",'B5'!Уч8)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IF('B5'!Уч5="","",'B5'!Уч5)</f>
        <v/>
      </c>
      <c r="K37" s="52" t="str">
        <f t="shared" si="0"/>
        <v>-</v>
      </c>
      <c r="L37" s="123" t="str">
        <f>IF('B5'!Уч2="","",'B5'!Уч2)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IF('B5'!Уч6="","",'B5'!Уч6)</f>
        <v/>
      </c>
      <c r="K38" s="57" t="str">
        <f t="shared" si="0"/>
        <v>-</v>
      </c>
      <c r="L38" s="126" t="str">
        <f>IF('B5'!Уч1="","",'B5'!Уч1)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IF('B5'!Уч8="","",'B5'!Уч8)</f>
        <v/>
      </c>
      <c r="K39" s="61" t="str">
        <f t="shared" si="0"/>
        <v>-</v>
      </c>
      <c r="L39" s="129" t="str">
        <f>IF('B5'!Уч3="","",'B5'!Уч3)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IF('B5'!Уч7="","",'B5'!Уч7)</f>
        <v/>
      </c>
      <c r="K40" s="65" t="str">
        <f t="shared" si="0"/>
        <v>-</v>
      </c>
      <c r="L40" s="120" t="str">
        <f>IF('B5'!Уч4="","",'B5'!Уч4)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IF('B5'!Уч1="","",'B5'!Уч1)</f>
        <v/>
      </c>
      <c r="K41" s="52" t="str">
        <f t="shared" si="0"/>
        <v>-</v>
      </c>
      <c r="L41" s="123" t="str">
        <f>IF('B5'!Уч5="","",'B5'!Уч5)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IF('B5'!Уч2="","",'B5'!Уч2)</f>
        <v/>
      </c>
      <c r="K42" s="57" t="str">
        <f t="shared" si="0"/>
        <v>-</v>
      </c>
      <c r="L42" s="126" t="str">
        <f>IF('B5'!Уч8="","",'B5'!Уч8)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IF('B5'!Уч4="","",'B5'!Уч4)</f>
        <v/>
      </c>
      <c r="K43" s="61" t="str">
        <f t="shared" si="0"/>
        <v>-</v>
      </c>
      <c r="L43" s="129" t="str">
        <f>IF('B5'!Уч6="","",'B5'!Уч6)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IF('B5'!Уч3="","",'B5'!Уч3)</f>
        <v/>
      </c>
      <c r="K44" s="65" t="str">
        <f t="shared" si="0"/>
        <v>-</v>
      </c>
      <c r="L44" s="120" t="str">
        <f>IF('B5'!Уч7="","",'B5'!Уч7)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IF('B5'!Уч8="","",'B5'!Уч8)</f>
        <v/>
      </c>
      <c r="K45" s="52" t="str">
        <f t="shared" si="0"/>
        <v>-</v>
      </c>
      <c r="L45" s="123" t="str">
        <f>IF('B5'!Уч1="","",'B5'!Уч1)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IF('B5'!Уч5="","",'B5'!Уч5)</f>
        <v/>
      </c>
      <c r="K46" s="57" t="str">
        <f t="shared" si="0"/>
        <v>-</v>
      </c>
      <c r="L46" s="126" t="str">
        <f>IF('B5'!Уч4="","",'B5'!Уч4)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IF('B5'!Уч7="","",'B5'!Уч7)</f>
        <v/>
      </c>
      <c r="K47" s="61" t="str">
        <f t="shared" si="0"/>
        <v>-</v>
      </c>
      <c r="L47" s="129" t="str">
        <f>IF('B5'!Уч2="","",'B5'!Уч2)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IF('B5'!Уч6="","",'B5'!Уч6)</f>
        <v/>
      </c>
      <c r="K48" s="65" t="str">
        <f t="shared" si="0"/>
        <v>-</v>
      </c>
      <c r="L48" s="120" t="str">
        <f>IF('B5'!Уч3="","",'B5'!Уч3)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IF('B5'!Уч1="","",'B5'!Уч1)</f>
        <v/>
      </c>
      <c r="K49" s="52" t="str">
        <f t="shared" si="0"/>
        <v>-</v>
      </c>
      <c r="L49" s="123" t="str">
        <f>IF('B5'!Уч3="","",'B5'!Уч3)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IF('B5'!Уч2="","",'B5'!Уч2)</f>
        <v/>
      </c>
      <c r="K50" s="57" t="str">
        <f t="shared" si="0"/>
        <v>-</v>
      </c>
      <c r="L50" s="126" t="str">
        <f>IF('B5'!Уч4="","",'B5'!Уч4)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IF('B5'!Уч5="","",'B5'!Уч5)</f>
        <v/>
      </c>
      <c r="K51" s="61" t="str">
        <f t="shared" si="0"/>
        <v>-</v>
      </c>
      <c r="L51" s="129" t="str">
        <f>IF('B5'!Уч7="","",'B5'!Уч7)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IF('B5'!Уч6="","",'B5'!Уч6)</f>
        <v/>
      </c>
      <c r="K52" s="65" t="str">
        <f t="shared" si="0"/>
        <v>-</v>
      </c>
      <c r="L52" s="120" t="str">
        <f>IF('B5'!Уч8="","",'B5'!Уч8)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IF('B5'!Уч4="","",'B5'!Уч4)</f>
        <v/>
      </c>
      <c r="K53" s="52" t="str">
        <f t="shared" si="0"/>
        <v>-</v>
      </c>
      <c r="L53" s="123" t="str">
        <f>IF('B5'!Уч1="","",'B5'!Уч1)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IF('B5'!Уч3="","",'B5'!Уч3)</f>
        <v/>
      </c>
      <c r="K54" s="57" t="str">
        <f t="shared" si="0"/>
        <v>-</v>
      </c>
      <c r="L54" s="126" t="str">
        <f>IF('B5'!Уч2="","",'B5'!Уч2)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IF('B5'!Уч7="","",'B5'!Уч7)</f>
        <v/>
      </c>
      <c r="K55" s="61" t="str">
        <f t="shared" si="0"/>
        <v>-</v>
      </c>
      <c r="L55" s="129" t="str">
        <f>IF('B5'!Уч6="","",'B5'!Уч6)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IF('B5'!Уч8="","",'B5'!Уч8)</f>
        <v/>
      </c>
      <c r="K56" s="65" t="str">
        <f t="shared" si="0"/>
        <v>-</v>
      </c>
      <c r="L56" s="120" t="str">
        <f>IF('B5'!Уч5="","",'B5'!Уч5)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IF('B5'!Уч1="","",'B5'!Уч1)</f>
        <v/>
      </c>
      <c r="K57" s="52" t="str">
        <f t="shared" si="0"/>
        <v>-</v>
      </c>
      <c r="L57" s="123" t="str">
        <f>IF('B5'!Уч2="","",'B5'!Уч2)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IF('B5'!Уч3="","",'B5'!Уч3)</f>
        <v/>
      </c>
      <c r="K58" s="57" t="str">
        <f t="shared" si="0"/>
        <v>-</v>
      </c>
      <c r="L58" s="126" t="str">
        <f>IF('B5'!Уч4="","",'B5'!Уч4)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IF('B5'!Уч5="","",'B5'!Уч5)</f>
        <v/>
      </c>
      <c r="K59" s="61" t="str">
        <f t="shared" si="0"/>
        <v>-</v>
      </c>
      <c r="L59" s="129" t="str">
        <f>IF('B5'!Уч6="","",'B5'!Уч6)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IF('B5'!Уч7="","",'B5'!Уч7)</f>
        <v/>
      </c>
      <c r="K60" s="65" t="str">
        <f t="shared" si="0"/>
        <v>-</v>
      </c>
      <c r="L60" s="120" t="str">
        <f>IF('B5'!Уч8="","",'B5'!Уч8)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699" priority="5">
      <formula>$S$35="сыграна"</formula>
    </cfRule>
  </conditionalFormatting>
  <conditionalFormatting sqref="I36:Q36">
    <cfRule type="expression" dxfId="3698" priority="6">
      <formula>$S$36="сыграна"</formula>
    </cfRule>
  </conditionalFormatting>
  <conditionalFormatting sqref="I37:Q37">
    <cfRule type="expression" dxfId="3697" priority="7">
      <formula>$S$37="сыграна"</formula>
    </cfRule>
  </conditionalFormatting>
  <conditionalFormatting sqref="I38:Q38">
    <cfRule type="expression" dxfId="3696" priority="8">
      <formula>$S$38="сыграна"</formula>
    </cfRule>
  </conditionalFormatting>
  <conditionalFormatting sqref="I39:Q39">
    <cfRule type="expression" dxfId="3695" priority="9">
      <formula>$S$39="сыграна"</formula>
    </cfRule>
  </conditionalFormatting>
  <conditionalFormatting sqref="I40:Q40">
    <cfRule type="expression" dxfId="3694" priority="10">
      <formula>$S$40="сыграна"</formula>
    </cfRule>
  </conditionalFormatting>
  <conditionalFormatting sqref="I41:Q41">
    <cfRule type="expression" dxfId="3693" priority="11">
      <formula>$S$41="сыграна"</formula>
    </cfRule>
  </conditionalFormatting>
  <conditionalFormatting sqref="I42:Q42">
    <cfRule type="expression" dxfId="3692" priority="12">
      <formula>$S$42="сыграна"</formula>
    </cfRule>
  </conditionalFormatting>
  <conditionalFormatting sqref="I43:Q43">
    <cfRule type="expression" dxfId="3691" priority="13">
      <formula>$S$43="сыграна"</formula>
    </cfRule>
  </conditionalFormatting>
  <conditionalFormatting sqref="I46:Q46">
    <cfRule type="expression" dxfId="3690" priority="16">
      <formula>$S$46="сыграна"</formula>
    </cfRule>
  </conditionalFormatting>
  <conditionalFormatting sqref="I47:Q47">
    <cfRule type="expression" dxfId="3689" priority="17">
      <formula>$S$47="сыграна"</formula>
    </cfRule>
  </conditionalFormatting>
  <conditionalFormatting sqref="I48:Q48">
    <cfRule type="expression" dxfId="3688" priority="18">
      <formula>$S$48="сыграна"</formula>
    </cfRule>
  </conditionalFormatting>
  <conditionalFormatting sqref="I49:Q49">
    <cfRule type="expression" dxfId="3687" priority="19">
      <formula>$S$49="сыграна"</formula>
    </cfRule>
  </conditionalFormatting>
  <conditionalFormatting sqref="I50:Q50">
    <cfRule type="expression" dxfId="3686" priority="20">
      <formula>$S$50="сыграна"</formula>
    </cfRule>
  </conditionalFormatting>
  <conditionalFormatting sqref="I51:Q51">
    <cfRule type="expression" dxfId="3685" priority="21">
      <formula>$S$51="сыграна"</formula>
    </cfRule>
  </conditionalFormatting>
  <conditionalFormatting sqref="I52:Q52">
    <cfRule type="expression" dxfId="3684" priority="22">
      <formula>$S$52="сыграна"</formula>
    </cfRule>
  </conditionalFormatting>
  <conditionalFormatting sqref="I53:Q53">
    <cfRule type="expression" dxfId="3683" priority="23">
      <formula>$S$53="сыграна"</formula>
    </cfRule>
  </conditionalFormatting>
  <conditionalFormatting sqref="I54:Q54">
    <cfRule type="expression" dxfId="3682" priority="24">
      <formula>$S$54="сыграна"</formula>
    </cfRule>
  </conditionalFormatting>
  <conditionalFormatting sqref="I55:Q55">
    <cfRule type="expression" dxfId="3681" priority="25">
      <formula>$S$55="сыграна"</formula>
    </cfRule>
  </conditionalFormatting>
  <conditionalFormatting sqref="I33:R33 P10:P12 L22:L24">
    <cfRule type="expression" dxfId="3680" priority="30">
      <formula>$S$33="встреча играется"</formula>
    </cfRule>
  </conditionalFormatting>
  <conditionalFormatting sqref="I33:R33">
    <cfRule type="expression" dxfId="3679" priority="3">
      <formula>$S$33="сыграна"</formula>
    </cfRule>
  </conditionalFormatting>
  <conditionalFormatting sqref="I34:R34 O13:O15 M19:M21">
    <cfRule type="expression" dxfId="3678" priority="31">
      <formula>$S$34="встреча играется"</formula>
    </cfRule>
  </conditionalFormatting>
  <conditionalFormatting sqref="I34:R34">
    <cfRule type="expression" dxfId="3677" priority="4">
      <formula>$S$34="сыграна"</formula>
    </cfRule>
  </conditionalFormatting>
  <conditionalFormatting sqref="I35:R35 Q7:Q9 K25:K27">
    <cfRule type="expression" dxfId="3676" priority="32">
      <formula>$S$35="встреча играется"</formula>
    </cfRule>
  </conditionalFormatting>
  <conditionalFormatting sqref="I36:R36 R16:R18 N28:N30">
    <cfRule type="expression" dxfId="3675" priority="33">
      <formula>$S$36="встреча играется"</formula>
    </cfRule>
  </conditionalFormatting>
  <conditionalFormatting sqref="I37:R37 O10:O12 L19:L21">
    <cfRule type="expression" dxfId="3674" priority="34">
      <formula>$S$37="встреча играется"</formula>
    </cfRule>
  </conditionalFormatting>
  <conditionalFormatting sqref="I38:R38 P7:P9 K22:K24">
    <cfRule type="expression" dxfId="3673" priority="35">
      <formula>$S$38="встреча играется"</formula>
    </cfRule>
  </conditionalFormatting>
  <conditionalFormatting sqref="I39:R39 R13:R15 M28:M30">
    <cfRule type="expression" dxfId="3672" priority="36">
      <formula>$S$39="встреча играется"</formula>
    </cfRule>
  </conditionalFormatting>
  <conditionalFormatting sqref="I40:R40 Q16:Q18 N25:N27">
    <cfRule type="expression" dxfId="3671" priority="37">
      <formula>$S$40="встреча играется"</formula>
    </cfRule>
  </conditionalFormatting>
  <conditionalFormatting sqref="I41:R41 O7:O9 K19:K21">
    <cfRule type="expression" dxfId="3670" priority="38">
      <formula>$S$41="встреча играется"</formula>
    </cfRule>
  </conditionalFormatting>
  <conditionalFormatting sqref="I42:R42 R10:R12 L28:L30">
    <cfRule type="expression" dxfId="3669" priority="39">
      <formula>$S$42="встреча играется"</formula>
    </cfRule>
  </conditionalFormatting>
  <conditionalFormatting sqref="I43:R43 P16:P18 N22:N24">
    <cfRule type="expression" dxfId="3668" priority="40">
      <formula>$S$43="встреча играется"</formula>
    </cfRule>
  </conditionalFormatting>
  <conditionalFormatting sqref="I44:R44 Q13:Q15 M25:M27">
    <cfRule type="expression" dxfId="3667" priority="41">
      <formula>$S$44="встреча играется"</formula>
    </cfRule>
  </conditionalFormatting>
  <conditionalFormatting sqref="I44:R44">
    <cfRule type="expression" dxfId="3666" priority="14">
      <formula>$S$44="сыграна"</formula>
    </cfRule>
  </conditionalFormatting>
  <conditionalFormatting sqref="I45:R45 R7:R9 K28:K30">
    <cfRule type="expression" dxfId="3665" priority="42">
      <formula>$S$45="встреча играется"</formula>
    </cfRule>
  </conditionalFormatting>
  <conditionalFormatting sqref="I45:R45">
    <cfRule type="expression" dxfId="3664" priority="15">
      <formula>$S$45="сыграна"</formula>
    </cfRule>
  </conditionalFormatting>
  <conditionalFormatting sqref="I46:R46 O16:O18 N19:N21">
    <cfRule type="expression" dxfId="3663" priority="43">
      <formula>$S$46="встреча играется"</formula>
    </cfRule>
  </conditionalFormatting>
  <conditionalFormatting sqref="I47:R47 Q10:Q12 L25:L27">
    <cfRule type="expression" dxfId="3662" priority="44">
      <formula>$S$47="встреча играется"</formula>
    </cfRule>
  </conditionalFormatting>
  <conditionalFormatting sqref="I48:R48 P13:P15 M22:M24">
    <cfRule type="expression" dxfId="3661" priority="45">
      <formula>$S$48="встреча играется"</formula>
    </cfRule>
  </conditionalFormatting>
  <conditionalFormatting sqref="I49:R49 M7:M9 K13:K15">
    <cfRule type="expression" dxfId="3660" priority="46">
      <formula>$S$49="встреча играется"</formula>
    </cfRule>
  </conditionalFormatting>
  <conditionalFormatting sqref="I50:R50 N10:N12 L16:L18">
    <cfRule type="expression" dxfId="3659" priority="47">
      <formula>$S$50="встреча играется"</formula>
    </cfRule>
  </conditionalFormatting>
  <conditionalFormatting sqref="I51:R51 Q19:Q21 O25:O27">
    <cfRule type="expression" dxfId="3658" priority="48">
      <formula>$S$51="встреча играется"</formula>
    </cfRule>
  </conditionalFormatting>
  <conditionalFormatting sqref="I52:R52 R22:R24 P28:P30">
    <cfRule type="expression" dxfId="3657" priority="49">
      <formula>$S$52="встреча играется"</formula>
    </cfRule>
  </conditionalFormatting>
  <conditionalFormatting sqref="I53:R53 N7:N9 K16:K18">
    <cfRule type="expression" dxfId="3656" priority="50">
      <formula>$S$53="встреча играется"</formula>
    </cfRule>
  </conditionalFormatting>
  <conditionalFormatting sqref="I54:R54 M10:M12 L13:L15">
    <cfRule type="expression" dxfId="3655" priority="51">
      <formula>$S$54="встреча играется"</formula>
    </cfRule>
  </conditionalFormatting>
  <conditionalFormatting sqref="I55:R55 Q22:Q24 P25:P27">
    <cfRule type="expression" dxfId="3654" priority="26">
      <formula>$S$55="встреча играется"</formula>
    </cfRule>
  </conditionalFormatting>
  <conditionalFormatting sqref="I56:R56 R19:R21 O28:O30">
    <cfRule type="expression" dxfId="3653" priority="52">
      <formula>$S$56="встреча играется"</formula>
    </cfRule>
  </conditionalFormatting>
  <conditionalFormatting sqref="I56:R56">
    <cfRule type="expression" dxfId="3652" priority="2">
      <formula>$S$56="сыграна"</formula>
    </cfRule>
  </conditionalFormatting>
  <conditionalFormatting sqref="I57:R57 L7:L9 K10:K12">
    <cfRule type="expression" dxfId="3651" priority="53">
      <formula>$S$57="встреча играется"</formula>
    </cfRule>
  </conditionalFormatting>
  <conditionalFormatting sqref="I57:R57">
    <cfRule type="expression" dxfId="3650" priority="1">
      <formula>$S$57="сыграна"</formula>
    </cfRule>
  </conditionalFormatting>
  <conditionalFormatting sqref="I58:R58 N13:N15 M16:M18">
    <cfRule type="expression" dxfId="3649" priority="54">
      <formula>$S$58="встреча играется"</formula>
    </cfRule>
  </conditionalFormatting>
  <conditionalFormatting sqref="I58:R58">
    <cfRule type="expression" dxfId="3648" priority="27">
      <formula>$S$58="сыграна"</formula>
    </cfRule>
  </conditionalFormatting>
  <conditionalFormatting sqref="I59:R59 P19:P21 O22:O24">
    <cfRule type="expression" dxfId="3647" priority="55">
      <formula>$S$59="встреча играется"</formula>
    </cfRule>
  </conditionalFormatting>
  <conditionalFormatting sqref="I59:R59">
    <cfRule type="expression" dxfId="3646" priority="28">
      <formula>$S$59="сыграна"</formula>
    </cfRule>
  </conditionalFormatting>
  <conditionalFormatting sqref="I60:R60 R25:R27 Q28:Q30">
    <cfRule type="expression" dxfId="3645" priority="56">
      <formula>$S$60="встреча играется"</formula>
    </cfRule>
  </conditionalFormatting>
  <conditionalFormatting sqref="I60:R60">
    <cfRule type="expression" dxfId="3644" priority="29">
      <formula>$S$60="сыграна"</formula>
    </cfRule>
  </conditionalFormatting>
  <dataValidations count="1">
    <dataValidation type="list" allowBlank="1" sqref="P33:P60" xr:uid="{00000000-0002-0000-1000-000000000000}">
      <formula1>'B5'!Список_счета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IF('B6'!Уч2="","",'B6'!Уч2)</f>
        <v/>
      </c>
      <c r="K33" s="52" t="str">
        <f t="shared" ref="K33:K60" si="0">"-"</f>
        <v>-</v>
      </c>
      <c r="L33" s="123" t="str">
        <f>IF('B6'!Уч6="","",'B6'!Уч6)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IF('B6'!Уч3="","",'B6'!Уч3)</f>
        <v/>
      </c>
      <c r="K34" s="57" t="str">
        <f t="shared" si="0"/>
        <v>-</v>
      </c>
      <c r="L34" s="126" t="str">
        <f>IF('B6'!Уч5="","",'B6'!Уч5)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IF('B6'!Уч1="","",'B6'!Уч1)</f>
        <v/>
      </c>
      <c r="K35" s="61" t="str">
        <f t="shared" si="0"/>
        <v>-</v>
      </c>
      <c r="L35" s="129" t="str">
        <f>IF('B6'!Уч7="","",'B6'!Уч7)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IF('B6'!Уч4="","",'B6'!Уч4)</f>
        <v/>
      </c>
      <c r="K36" s="65" t="str">
        <f t="shared" si="0"/>
        <v>-</v>
      </c>
      <c r="L36" s="120" t="str">
        <f>IF('B6'!Уч8="","",'B6'!Уч8)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IF('B6'!Уч5="","",'B6'!Уч5)</f>
        <v/>
      </c>
      <c r="K37" s="52" t="str">
        <f t="shared" si="0"/>
        <v>-</v>
      </c>
      <c r="L37" s="123" t="str">
        <f>IF('B6'!Уч2="","",'B6'!Уч2)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IF('B6'!Уч6="","",'B6'!Уч6)</f>
        <v/>
      </c>
      <c r="K38" s="57" t="str">
        <f t="shared" si="0"/>
        <v>-</v>
      </c>
      <c r="L38" s="126" t="str">
        <f>IF('B6'!Уч1="","",'B6'!Уч1)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IF('B6'!Уч8="","",'B6'!Уч8)</f>
        <v/>
      </c>
      <c r="K39" s="61" t="str">
        <f t="shared" si="0"/>
        <v>-</v>
      </c>
      <c r="L39" s="129" t="str">
        <f>IF('B6'!Уч3="","",'B6'!Уч3)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IF('B6'!Уч7="","",'B6'!Уч7)</f>
        <v/>
      </c>
      <c r="K40" s="65" t="str">
        <f t="shared" si="0"/>
        <v>-</v>
      </c>
      <c r="L40" s="120" t="str">
        <f>IF('B6'!Уч4="","",'B6'!Уч4)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IF('B6'!Уч1="","",'B6'!Уч1)</f>
        <v/>
      </c>
      <c r="K41" s="52" t="str">
        <f t="shared" si="0"/>
        <v>-</v>
      </c>
      <c r="L41" s="123" t="str">
        <f>IF('B6'!Уч5="","",'B6'!Уч5)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IF('B6'!Уч2="","",'B6'!Уч2)</f>
        <v/>
      </c>
      <c r="K42" s="57" t="str">
        <f t="shared" si="0"/>
        <v>-</v>
      </c>
      <c r="L42" s="126" t="str">
        <f>IF('B6'!Уч8="","",'B6'!Уч8)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IF('B6'!Уч4="","",'B6'!Уч4)</f>
        <v/>
      </c>
      <c r="K43" s="61" t="str">
        <f t="shared" si="0"/>
        <v>-</v>
      </c>
      <c r="L43" s="129" t="str">
        <f>IF('B6'!Уч6="","",'B6'!Уч6)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IF('B6'!Уч3="","",'B6'!Уч3)</f>
        <v/>
      </c>
      <c r="K44" s="65" t="str">
        <f t="shared" si="0"/>
        <v>-</v>
      </c>
      <c r="L44" s="120" t="str">
        <f>IF('B6'!Уч7="","",'B6'!Уч7)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IF('B6'!Уч8="","",'B6'!Уч8)</f>
        <v/>
      </c>
      <c r="K45" s="52" t="str">
        <f t="shared" si="0"/>
        <v>-</v>
      </c>
      <c r="L45" s="123" t="str">
        <f>IF('B6'!Уч1="","",'B6'!Уч1)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IF('B6'!Уч5="","",'B6'!Уч5)</f>
        <v/>
      </c>
      <c r="K46" s="57" t="str">
        <f t="shared" si="0"/>
        <v>-</v>
      </c>
      <c r="L46" s="126" t="str">
        <f>IF('B6'!Уч4="","",'B6'!Уч4)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IF('B6'!Уч7="","",'B6'!Уч7)</f>
        <v/>
      </c>
      <c r="K47" s="61" t="str">
        <f t="shared" si="0"/>
        <v>-</v>
      </c>
      <c r="L47" s="129" t="str">
        <f>IF('B6'!Уч2="","",'B6'!Уч2)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IF('B6'!Уч6="","",'B6'!Уч6)</f>
        <v/>
      </c>
      <c r="K48" s="65" t="str">
        <f t="shared" si="0"/>
        <v>-</v>
      </c>
      <c r="L48" s="120" t="str">
        <f>IF('B6'!Уч3="","",'B6'!Уч3)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IF('B6'!Уч1="","",'B6'!Уч1)</f>
        <v/>
      </c>
      <c r="K49" s="52" t="str">
        <f t="shared" si="0"/>
        <v>-</v>
      </c>
      <c r="L49" s="123" t="str">
        <f>IF('B6'!Уч3="","",'B6'!Уч3)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IF('B6'!Уч2="","",'B6'!Уч2)</f>
        <v/>
      </c>
      <c r="K50" s="57" t="str">
        <f t="shared" si="0"/>
        <v>-</v>
      </c>
      <c r="L50" s="126" t="str">
        <f>IF('B6'!Уч4="","",'B6'!Уч4)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IF('B6'!Уч5="","",'B6'!Уч5)</f>
        <v/>
      </c>
      <c r="K51" s="61" t="str">
        <f t="shared" si="0"/>
        <v>-</v>
      </c>
      <c r="L51" s="129" t="str">
        <f>IF('B6'!Уч7="","",'B6'!Уч7)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IF('B6'!Уч6="","",'B6'!Уч6)</f>
        <v/>
      </c>
      <c r="K52" s="65" t="str">
        <f t="shared" si="0"/>
        <v>-</v>
      </c>
      <c r="L52" s="120" t="str">
        <f>IF('B6'!Уч8="","",'B6'!Уч8)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IF('B6'!Уч4="","",'B6'!Уч4)</f>
        <v/>
      </c>
      <c r="K53" s="52" t="str">
        <f t="shared" si="0"/>
        <v>-</v>
      </c>
      <c r="L53" s="123" t="str">
        <f>IF('B6'!Уч1="","",'B6'!Уч1)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IF('B6'!Уч3="","",'B6'!Уч3)</f>
        <v/>
      </c>
      <c r="K54" s="57" t="str">
        <f t="shared" si="0"/>
        <v>-</v>
      </c>
      <c r="L54" s="126" t="str">
        <f>IF('B6'!Уч2="","",'B6'!Уч2)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IF('B6'!Уч7="","",'B6'!Уч7)</f>
        <v/>
      </c>
      <c r="K55" s="61" t="str">
        <f t="shared" si="0"/>
        <v>-</v>
      </c>
      <c r="L55" s="129" t="str">
        <f>IF('B6'!Уч6="","",'B6'!Уч6)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IF('B6'!Уч8="","",'B6'!Уч8)</f>
        <v/>
      </c>
      <c r="K56" s="65" t="str">
        <f t="shared" si="0"/>
        <v>-</v>
      </c>
      <c r="L56" s="120" t="str">
        <f>IF('B6'!Уч5="","",'B6'!Уч5)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IF('B6'!Уч1="","",'B6'!Уч1)</f>
        <v/>
      </c>
      <c r="K57" s="52" t="str">
        <f t="shared" si="0"/>
        <v>-</v>
      </c>
      <c r="L57" s="123" t="str">
        <f>IF('B6'!Уч2="","",'B6'!Уч2)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IF('B6'!Уч3="","",'B6'!Уч3)</f>
        <v/>
      </c>
      <c r="K58" s="57" t="str">
        <f t="shared" si="0"/>
        <v>-</v>
      </c>
      <c r="L58" s="126" t="str">
        <f>IF('B6'!Уч4="","",'B6'!Уч4)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IF('B6'!Уч5="","",'B6'!Уч5)</f>
        <v/>
      </c>
      <c r="K59" s="61" t="str">
        <f t="shared" si="0"/>
        <v>-</v>
      </c>
      <c r="L59" s="129" t="str">
        <f>IF('B6'!Уч6="","",'B6'!Уч6)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IF('B6'!Уч7="","",'B6'!Уч7)</f>
        <v/>
      </c>
      <c r="K60" s="65" t="str">
        <f t="shared" si="0"/>
        <v>-</v>
      </c>
      <c r="L60" s="120" t="str">
        <f>IF('B6'!Уч8="","",'B6'!Уч8)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643" priority="5">
      <formula>$S$35="сыграна"</formula>
    </cfRule>
  </conditionalFormatting>
  <conditionalFormatting sqref="I36:Q36">
    <cfRule type="expression" dxfId="3642" priority="6">
      <formula>$S$36="сыграна"</formula>
    </cfRule>
  </conditionalFormatting>
  <conditionalFormatting sqref="I37:Q37">
    <cfRule type="expression" dxfId="3641" priority="7">
      <formula>$S$37="сыграна"</formula>
    </cfRule>
  </conditionalFormatting>
  <conditionalFormatting sqref="I38:Q38">
    <cfRule type="expression" dxfId="3640" priority="8">
      <formula>$S$38="сыграна"</formula>
    </cfRule>
  </conditionalFormatting>
  <conditionalFormatting sqref="I39:Q39">
    <cfRule type="expression" dxfId="3639" priority="9">
      <formula>$S$39="сыграна"</formula>
    </cfRule>
  </conditionalFormatting>
  <conditionalFormatting sqref="I40:Q40">
    <cfRule type="expression" dxfId="3638" priority="10">
      <formula>$S$40="сыграна"</formula>
    </cfRule>
  </conditionalFormatting>
  <conditionalFormatting sqref="I41:Q41">
    <cfRule type="expression" dxfId="3637" priority="11">
      <formula>$S$41="сыграна"</formula>
    </cfRule>
  </conditionalFormatting>
  <conditionalFormatting sqref="I42:Q42">
    <cfRule type="expression" dxfId="3636" priority="12">
      <formula>$S$42="сыграна"</formula>
    </cfRule>
  </conditionalFormatting>
  <conditionalFormatting sqref="I43:Q43">
    <cfRule type="expression" dxfId="3635" priority="13">
      <formula>$S$43="сыграна"</formula>
    </cfRule>
  </conditionalFormatting>
  <conditionalFormatting sqref="I46:Q46">
    <cfRule type="expression" dxfId="3634" priority="16">
      <formula>$S$46="сыграна"</formula>
    </cfRule>
  </conditionalFormatting>
  <conditionalFormatting sqref="I47:Q47">
    <cfRule type="expression" dxfId="3633" priority="17">
      <formula>$S$47="сыграна"</formula>
    </cfRule>
  </conditionalFormatting>
  <conditionalFormatting sqref="I48:Q48">
    <cfRule type="expression" dxfId="3632" priority="18">
      <formula>$S$48="сыграна"</formula>
    </cfRule>
  </conditionalFormatting>
  <conditionalFormatting sqref="I49:Q49">
    <cfRule type="expression" dxfId="3631" priority="19">
      <formula>$S$49="сыграна"</formula>
    </cfRule>
  </conditionalFormatting>
  <conditionalFormatting sqref="I50:Q50">
    <cfRule type="expression" dxfId="3630" priority="20">
      <formula>$S$50="сыграна"</formula>
    </cfRule>
  </conditionalFormatting>
  <conditionalFormatting sqref="I51:Q51">
    <cfRule type="expression" dxfId="3629" priority="21">
      <formula>$S$51="сыграна"</formula>
    </cfRule>
  </conditionalFormatting>
  <conditionalFormatting sqref="I52:Q52">
    <cfRule type="expression" dxfId="3628" priority="22">
      <formula>$S$52="сыграна"</formula>
    </cfRule>
  </conditionalFormatting>
  <conditionalFormatting sqref="I53:Q53">
    <cfRule type="expression" dxfId="3627" priority="23">
      <formula>$S$53="сыграна"</formula>
    </cfRule>
  </conditionalFormatting>
  <conditionalFormatting sqref="I54:Q54">
    <cfRule type="expression" dxfId="3626" priority="24">
      <formula>$S$54="сыграна"</formula>
    </cfRule>
  </conditionalFormatting>
  <conditionalFormatting sqref="I55:Q55">
    <cfRule type="expression" dxfId="3625" priority="25">
      <formula>$S$55="сыграна"</formula>
    </cfRule>
  </conditionalFormatting>
  <conditionalFormatting sqref="I33:R33 P10:P12 L22:L24">
    <cfRule type="expression" dxfId="3624" priority="30">
      <formula>$S$33="встреча играется"</formula>
    </cfRule>
  </conditionalFormatting>
  <conditionalFormatting sqref="I33:R33">
    <cfRule type="expression" dxfId="3623" priority="3">
      <formula>$S$33="сыграна"</formula>
    </cfRule>
  </conditionalFormatting>
  <conditionalFormatting sqref="I34:R34 O13:O15 M19:M21">
    <cfRule type="expression" dxfId="3622" priority="31">
      <formula>$S$34="встреча играется"</formula>
    </cfRule>
  </conditionalFormatting>
  <conditionalFormatting sqref="I34:R34">
    <cfRule type="expression" dxfId="3621" priority="4">
      <formula>$S$34="сыграна"</formula>
    </cfRule>
  </conditionalFormatting>
  <conditionalFormatting sqref="I35:R35 Q7:Q9 K25:K27">
    <cfRule type="expression" dxfId="3620" priority="32">
      <formula>$S$35="встреча играется"</formula>
    </cfRule>
  </conditionalFormatting>
  <conditionalFormatting sqref="I36:R36 R16:R18 N28:N30">
    <cfRule type="expression" dxfId="3619" priority="33">
      <formula>$S$36="встреча играется"</formula>
    </cfRule>
  </conditionalFormatting>
  <conditionalFormatting sqref="I37:R37 O10:O12 L19:L21">
    <cfRule type="expression" dxfId="3618" priority="34">
      <formula>$S$37="встреча играется"</formula>
    </cfRule>
  </conditionalFormatting>
  <conditionalFormatting sqref="I38:R38 P7:P9 K22:K24">
    <cfRule type="expression" dxfId="3617" priority="35">
      <formula>$S$38="встреча играется"</formula>
    </cfRule>
  </conditionalFormatting>
  <conditionalFormatting sqref="I39:R39 R13:R15 M28:M30">
    <cfRule type="expression" dxfId="3616" priority="36">
      <formula>$S$39="встреча играется"</formula>
    </cfRule>
  </conditionalFormatting>
  <conditionalFormatting sqref="I40:R40 Q16:Q18 N25:N27">
    <cfRule type="expression" dxfId="3615" priority="37">
      <formula>$S$40="встреча играется"</formula>
    </cfRule>
  </conditionalFormatting>
  <conditionalFormatting sqref="I41:R41 O7:O9 K19:K21">
    <cfRule type="expression" dxfId="3614" priority="38">
      <formula>$S$41="встреча играется"</formula>
    </cfRule>
  </conditionalFormatting>
  <conditionalFormatting sqref="I42:R42 R10:R12 L28:L30">
    <cfRule type="expression" dxfId="3613" priority="39">
      <formula>$S$42="встреча играется"</formula>
    </cfRule>
  </conditionalFormatting>
  <conditionalFormatting sqref="I43:R43 P16:P18 N22:N24">
    <cfRule type="expression" dxfId="3612" priority="40">
      <formula>$S$43="встреча играется"</formula>
    </cfRule>
  </conditionalFormatting>
  <conditionalFormatting sqref="I44:R44 Q13:Q15 M25:M27">
    <cfRule type="expression" dxfId="3611" priority="41">
      <formula>$S$44="встреча играется"</formula>
    </cfRule>
  </conditionalFormatting>
  <conditionalFormatting sqref="I44:R44">
    <cfRule type="expression" dxfId="3610" priority="14">
      <formula>$S$44="сыграна"</formula>
    </cfRule>
  </conditionalFormatting>
  <conditionalFormatting sqref="I45:R45 R7:R9 K28:K30">
    <cfRule type="expression" dxfId="3609" priority="42">
      <formula>$S$45="встреча играется"</formula>
    </cfRule>
  </conditionalFormatting>
  <conditionalFormatting sqref="I45:R45">
    <cfRule type="expression" dxfId="3608" priority="15">
      <formula>$S$45="сыграна"</formula>
    </cfRule>
  </conditionalFormatting>
  <conditionalFormatting sqref="I46:R46 O16:O18 N19:N21">
    <cfRule type="expression" dxfId="3607" priority="43">
      <formula>$S$46="встреча играется"</formula>
    </cfRule>
  </conditionalFormatting>
  <conditionalFormatting sqref="I47:R47 Q10:Q12 L25:L27">
    <cfRule type="expression" dxfId="3606" priority="44">
      <formula>$S$47="встреча играется"</formula>
    </cfRule>
  </conditionalFormatting>
  <conditionalFormatting sqref="I48:R48 P13:P15 M22:M24">
    <cfRule type="expression" dxfId="3605" priority="45">
      <formula>$S$48="встреча играется"</formula>
    </cfRule>
  </conditionalFormatting>
  <conditionalFormatting sqref="I49:R49 M7:M9 K13:K15">
    <cfRule type="expression" dxfId="3604" priority="46">
      <formula>$S$49="встреча играется"</formula>
    </cfRule>
  </conditionalFormatting>
  <conditionalFormatting sqref="I50:R50 N10:N12 L16:L18">
    <cfRule type="expression" dxfId="3603" priority="47">
      <formula>$S$50="встреча играется"</formula>
    </cfRule>
  </conditionalFormatting>
  <conditionalFormatting sqref="I51:R51 Q19:Q21 O25:O27">
    <cfRule type="expression" dxfId="3602" priority="48">
      <formula>$S$51="встреча играется"</formula>
    </cfRule>
  </conditionalFormatting>
  <conditionalFormatting sqref="I52:R52 R22:R24 P28:P30">
    <cfRule type="expression" dxfId="3601" priority="49">
      <formula>$S$52="встреча играется"</formula>
    </cfRule>
  </conditionalFormatting>
  <conditionalFormatting sqref="I53:R53 N7:N9 K16:K18">
    <cfRule type="expression" dxfId="3600" priority="50">
      <formula>$S$53="встреча играется"</formula>
    </cfRule>
  </conditionalFormatting>
  <conditionalFormatting sqref="I54:R54 M10:M12 L13:L15">
    <cfRule type="expression" dxfId="3599" priority="51">
      <formula>$S$54="встреча играется"</formula>
    </cfRule>
  </conditionalFormatting>
  <conditionalFormatting sqref="I55:R55 Q22:Q24 P25:P27">
    <cfRule type="expression" dxfId="3598" priority="26">
      <formula>$S$55="встреча играется"</formula>
    </cfRule>
  </conditionalFormatting>
  <conditionalFormatting sqref="I56:R56 R19:R21 O28:O30">
    <cfRule type="expression" dxfId="3597" priority="52">
      <formula>$S$56="встреча играется"</formula>
    </cfRule>
  </conditionalFormatting>
  <conditionalFormatting sqref="I56:R56">
    <cfRule type="expression" dxfId="3596" priority="2">
      <formula>$S$56="сыграна"</formula>
    </cfRule>
  </conditionalFormatting>
  <conditionalFormatting sqref="I57:R57 L7:L9 K10:K12">
    <cfRule type="expression" dxfId="3595" priority="53">
      <formula>$S$57="встреча играется"</formula>
    </cfRule>
  </conditionalFormatting>
  <conditionalFormatting sqref="I57:R57">
    <cfRule type="expression" dxfId="3594" priority="1">
      <formula>$S$57="сыграна"</formula>
    </cfRule>
  </conditionalFormatting>
  <conditionalFormatting sqref="I58:R58 N13:N15 M16:M18">
    <cfRule type="expression" dxfId="3593" priority="54">
      <formula>$S$58="встреча играется"</formula>
    </cfRule>
  </conditionalFormatting>
  <conditionalFormatting sqref="I58:R58">
    <cfRule type="expression" dxfId="3592" priority="27">
      <formula>$S$58="сыграна"</formula>
    </cfRule>
  </conditionalFormatting>
  <conditionalFormatting sqref="I59:R59 P19:P21 O22:O24">
    <cfRule type="expression" dxfId="3591" priority="55">
      <formula>$S$59="встреча играется"</formula>
    </cfRule>
  </conditionalFormatting>
  <conditionalFormatting sqref="I59:R59">
    <cfRule type="expression" dxfId="3590" priority="28">
      <formula>$S$59="сыграна"</formula>
    </cfRule>
  </conditionalFormatting>
  <conditionalFormatting sqref="I60:R60 R25:R27 Q28:Q30">
    <cfRule type="expression" dxfId="3589" priority="56">
      <formula>$S$60="встреча играется"</formula>
    </cfRule>
  </conditionalFormatting>
  <conditionalFormatting sqref="I60:R60">
    <cfRule type="expression" dxfId="3588" priority="29">
      <formula>$S$60="сыграна"</formula>
    </cfRule>
  </conditionalFormatting>
  <dataValidations count="1">
    <dataValidation type="list" allowBlank="1" sqref="P33:P60" xr:uid="{00000000-0002-0000-1100-000000000000}">
      <formula1>'B6'!Список_счета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257</v>
      </c>
      <c r="E7" s="22"/>
      <c r="F7" s="67"/>
      <c r="G7" s="150">
        <v>1</v>
      </c>
      <c r="H7" s="97"/>
      <c r="I7" s="97"/>
      <c r="J7" s="100" t="s">
        <v>258</v>
      </c>
      <c r="K7" s="117"/>
      <c r="L7" s="23">
        <f>IF(LEFT(P68,1)="L",0,(IF(P68="","",(IF(LEFT(P68,1)&gt;RIGHT(P68,1),2,1)))))</f>
        <v>1</v>
      </c>
      <c r="M7" s="23" t="str">
        <f>IF(LEFT(P60,1)="L",0,(IF(P60="","",(IF(LEFT(P60,1)&gt;RIGHT(P60,1),2,1)))))</f>
        <v/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2</v>
      </c>
      <c r="P7" s="23">
        <f>IF(RIGHT(P48,1)="L",0,(IF(P48="","",(IF(RIGHT(P48,1)&gt;LEFT(P48,1),2,1)))))</f>
        <v>1</v>
      </c>
      <c r="Q7" s="23" t="str">
        <f>IF(LEFT(P45,1)="L",0,(IF(P45="","",(IF(LEFT(P45,1)&gt;RIGHT(P45,1),2,1)))))</f>
        <v/>
      </c>
      <c r="R7" s="23">
        <f>IF(RIGHT(P42,1)="L",0,(IF(P42="","",(IF(RIGHT(P42,1)&gt;LEFT(P42,1),2,1)))))</f>
        <v>2</v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7</v>
      </c>
      <c r="U7" s="166"/>
      <c r="V7" s="91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259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2:3</v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>0:3</v>
      </c>
      <c r="O8" s="28" t="str">
        <f>IF(LEFT(P53,1)="W",$M$4&amp;":0(W)",IF(LEFT(P53,1)="L","0:"&amp;$M$4&amp;"(L)",IF(P53="","",P53)))</f>
        <v>3:1</v>
      </c>
      <c r="P8" s="26" t="str">
        <f>IF(RIGHT(P48,1)="W",$M$4&amp;":0(W)",IF(RIGHT(P48,1)="L","0:"&amp;$M$4&amp;"(L)",IF(P48="","",RIGHT(P48,1)&amp;":"&amp;LEFT(P48,1))))</f>
        <v>2:3</v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>3:2</v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260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261</v>
      </c>
      <c r="E10" s="22"/>
      <c r="F10" s="67"/>
      <c r="G10" s="150">
        <v>2</v>
      </c>
      <c r="H10" s="97" t="s">
        <v>133</v>
      </c>
      <c r="I10" s="97"/>
      <c r="J10" s="100" t="s">
        <v>262</v>
      </c>
      <c r="K10" s="33">
        <f>IF(RIGHT(P68,1)="L",0,(IF(P68="","",(IF(RIGHT(P68,1)&gt;LEFT(P68,1),2,1)))))</f>
        <v>2</v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2</v>
      </c>
      <c r="O10" s="24">
        <f>IF(LEFT(P61,1)="L",0,(IF(P61="","",(IF(LEFT(P61,1)&gt;RIGHT(P61,1),2,1)))))</f>
        <v>2</v>
      </c>
      <c r="P10" s="23">
        <f>IF(LEFT(P44,1)="L",0,(IF(P44="","",(IF(LEFT(P44,1)&gt;RIGHT(P44,1),2,1)))))</f>
        <v>2</v>
      </c>
      <c r="Q10" s="23" t="str">
        <f>IF(RIGHT(P40,1)="L",0,(IF(P40="","",(IF(RIGHT(P40,1)&gt;LEFT(P40,1),2,1)))))</f>
        <v/>
      </c>
      <c r="R10" s="23">
        <f>IF(LEFT(P37,1)="L",0,(IF(P37="","",(IF(LEFT(P37,1)&gt;RIGHT(P37,1),2,1)))))</f>
        <v>2</v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10</v>
      </c>
      <c r="U10" s="166"/>
      <c r="V10" s="91" t="s">
        <v>10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263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3:2</v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3:0</v>
      </c>
      <c r="O11" s="28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3:0</v>
      </c>
      <c r="Q11" s="26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3:0</v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264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265</v>
      </c>
      <c r="E13" s="22"/>
      <c r="F13" s="67"/>
      <c r="G13" s="150">
        <v>3</v>
      </c>
      <c r="H13" s="97"/>
      <c r="I13" s="97"/>
      <c r="J13" s="100" t="s">
        <v>260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266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69" t="s">
        <v>267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268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1</v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1</v>
      </c>
      <c r="Q16" s="23" t="str">
        <f>IF(LEFT(P62,1)="L",0,(IF(P62="","",(IF(LEFT(P62,1)&gt;RIGHT(P62,1),2,1)))))</f>
        <v/>
      </c>
      <c r="R16" s="23">
        <f>IF(RIGHT(P51,1)="L",0,(IF(P51="","",(IF(RIGHT(P51,1)&gt;LEFT(P51,1),2,1)))))</f>
        <v>2</v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7</v>
      </c>
      <c r="U16" s="166"/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3:0</v>
      </c>
      <c r="L17" s="26" t="str">
        <f>IF(RIGHT(P52,1)="W",$M$4&amp;":0(W)",IF(RIGHT(P52,1)="L","0:"&amp;$M$4&amp;"(L)",IF(P52="","",RIGHT(P52,1)&amp;":"&amp;LEFT(P52,1))))</f>
        <v>0:3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1:3</v>
      </c>
      <c r="P17" s="27" t="str">
        <f>IF(LEFT(P38,1)="W",$M$4&amp;":0(W)",IF(LEFT(P38,1)="L","0:"&amp;$M$4&amp;"(L)",IF(P38="","",P38)))</f>
        <v>0:3</v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>3:0</v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269</v>
      </c>
      <c r="K19" s="33">
        <f>IF(RIGHT(P53,1)="L",0,(IF(P53="","",(IF(RIGHT(P53,1)&gt;LEFT(P53,1),2,1)))))</f>
        <v>1</v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2</v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2</v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8</v>
      </c>
      <c r="U19" s="166"/>
      <c r="V19" s="91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1:3</v>
      </c>
      <c r="L20" s="26" t="str">
        <f>IF(RIGHT(P61,1)="W",$M$4&amp;":0(W)",IF(RIGHT(P61,1)="L","0:"&amp;$M$4&amp;"(L)",IF(P61="","",RIGHT(P61,1)&amp;":"&amp;LEFT(P61,1))))</f>
        <v>1:3</v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3:1</v>
      </c>
      <c r="O20" s="104"/>
      <c r="P20" s="27" t="str">
        <f>IF(LEFT(P70,1)="W",$M$4&amp;":0(W)",IF(LEFT(P70,1)="L","0:"&amp;$M$4&amp;"(L)",IF(P70="","",P70)))</f>
        <v>3:2</v>
      </c>
      <c r="Q20" s="26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3:0</v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270</v>
      </c>
      <c r="K22" s="33">
        <f>IF(LEFT(P48,1)="L",0,(IF(P48="","",(IF(LEFT(P48,1)&gt;RIGHT(P48,1),2,1)))))</f>
        <v>2</v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1</v>
      </c>
      <c r="P22" s="106"/>
      <c r="Q22" s="23" t="str">
        <f>IF(RIGHT(P66,1)="L",0,(IF(P66="","",(IF(RIGHT(P66,1)&gt;LEFT(P66,1),2,1)))))</f>
        <v/>
      </c>
      <c r="R22" s="23">
        <f>IF(RIGHT(P59,1)="L",0,(IF(P59="","",(IF(RIGHT(P59,1)&gt;LEFT(P59,1),2,1)))))</f>
        <v>2</v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8</v>
      </c>
      <c r="U22" s="166"/>
      <c r="V22" s="91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3:2</v>
      </c>
      <c r="L23" s="26" t="str">
        <f>IF(RIGHT(P44,1)="W",$M$4&amp;":0(W)",IF(RIGHT(P44,1)="L","0:"&amp;$M$4&amp;"(L)",IF(P44="","",RIGHT(P44,1)&amp;":"&amp;LEFT(P44,1))))</f>
        <v>0:3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3:0</v>
      </c>
      <c r="O23" s="35" t="str">
        <f>IF(RIGHT(P70,1)="W",$M$4&amp;":0(W)",IF(RIGHT(P70,1)="L","0:"&amp;$M$4&amp;"(L)",IF(P70="","",RIGHT(P70,1)&amp;":"&amp;LEFT(P70,1))))</f>
        <v>2:3</v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>3:2</v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265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16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271</v>
      </c>
      <c r="K28" s="33">
        <f>IF(LEFT(P42,1)="L",0,(IF(P42="","",(IF(LEFT(P42,1)&gt;RIGHT(P42,1),2,1)))))</f>
        <v>1</v>
      </c>
      <c r="L28" s="23">
        <f>IF(RIGHT(P37,1)="L",0,(IF(P37="","",(IF(RIGHT(P37,1)&gt;LEFT(P37,1),2,1)))))</f>
        <v>1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1</v>
      </c>
      <c r="P28" s="24">
        <f>IF(LEFT(P59,1)="L",0,(IF(P59="","",(IF(LEFT(P59,1)&gt;RIGHT(P59,1),2,1)))))</f>
        <v>1</v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5</v>
      </c>
      <c r="U28" s="166"/>
      <c r="V28" s="91" t="s">
        <v>17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2:3</v>
      </c>
      <c r="L29" s="26" t="str">
        <f>IF(RIGHT(P37,1)="W",$M$4&amp;":0(W)",IF(RIGHT(P37,1)="L","0:"&amp;$M$4&amp;"(L)",IF(P37="","",RIGHT(P37,1)&amp;":"&amp;LEFT(P37,1))))</f>
        <v>0:3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0:3</v>
      </c>
      <c r="O29" s="35" t="str">
        <f>IF(RIGHT(P46,1)="W",$M$4&amp;":0(W)",IF(RIGHT(P46,1)="L","0:"&amp;$M$4&amp;"(L)",IF(P46="","",RIGHT(P46,1)&amp;":"&amp;LEFT(P46,1))))</f>
        <v>0:3</v>
      </c>
      <c r="P29" s="28" t="str">
        <f>IF(LEFT(P59,1)="W",$M$4&amp;":0(W)",IF(LEFT(P59,1)="L","0:"&amp;$M$4&amp;"(L)",IF(P59="","",P59)))</f>
        <v>2:3</v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267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0</v>
      </c>
      <c r="U31" s="166"/>
      <c r="V31" s="91" t="s">
        <v>151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IF(В5_2!Уч3="","",В5_2!Уч3)</f>
        <v>Жукушев Жанбулат</v>
      </c>
      <c r="K36" s="82" t="str">
        <f t="shared" ref="K36:K71" si="0">"-"</f>
        <v>-</v>
      </c>
      <c r="L36" s="162" t="str">
        <f>IF(В5_2!Уч7="","",В5_2!Уч7)</f>
        <v>Шагиров Акежан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28</v>
      </c>
      <c r="J37" s="84" t="str">
        <f>IF(В5_2!Уч2="","",В5_2!Уч2)</f>
        <v>Абдрахманов Куаныш+</v>
      </c>
      <c r="K37" s="85" t="str">
        <f t="shared" si="0"/>
        <v>-</v>
      </c>
      <c r="L37" s="163" t="str">
        <f>IF(В5_2!Уч8="","",В5_2!Уч8)</f>
        <v>Дьяченко Сергей+</v>
      </c>
      <c r="M37" s="127"/>
      <c r="N37" s="127"/>
      <c r="O37" s="128"/>
      <c r="P37" s="58" t="s">
        <v>35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27</v>
      </c>
      <c r="J38" s="86" t="str">
        <f>IF(В5_2!Уч4="","",В5_2!Уч4)</f>
        <v>Сапабеков Аскарбек+</v>
      </c>
      <c r="K38" s="87" t="str">
        <f t="shared" si="0"/>
        <v>-</v>
      </c>
      <c r="L38" s="164" t="str">
        <f>IF(В5_2!Уч6="","",В5_2!Уч6)</f>
        <v>Қанат Өрен+</v>
      </c>
      <c r="M38" s="115"/>
      <c r="N38" s="115"/>
      <c r="O38" s="116"/>
      <c r="P38" s="88" t="s">
        <v>39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IF(В5_2!Уч1="","",В5_2!Уч1)</f>
        <v>Каирбеков Султан+</v>
      </c>
      <c r="K39" s="90" t="str">
        <f t="shared" si="0"/>
        <v>-</v>
      </c>
      <c r="L39" s="165" t="str">
        <f>IF(В5_2!Уч9="","",В5_2!Уч9)</f>
        <v>Абишев Төлеу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IF(В5_2!Уч7="","",В5_2!Уч7)</f>
        <v>Шагиров Акежан</v>
      </c>
      <c r="K40" s="82" t="str">
        <f t="shared" si="0"/>
        <v>-</v>
      </c>
      <c r="L40" s="162" t="str">
        <f>IF(В5_2!Уч2="","",В5_2!Уч2)</f>
        <v>Абдрахманов Куаныш+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IF(В5_2!Уч6="","",В5_2!Уч6)</f>
        <v>Қанат Өрен+</v>
      </c>
      <c r="K41" s="85" t="str">
        <f t="shared" si="0"/>
        <v>-</v>
      </c>
      <c r="L41" s="163" t="str">
        <f>IF(В5_2!Уч3="","",В5_2!Уч3)</f>
        <v>Жукушев Жанбулат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28</v>
      </c>
      <c r="J42" s="86" t="str">
        <f>IF(В5_2!Уч8="","",В5_2!Уч8)</f>
        <v>Дьяченко Сергей+</v>
      </c>
      <c r="K42" s="87" t="str">
        <f t="shared" si="0"/>
        <v>-</v>
      </c>
      <c r="L42" s="164" t="str">
        <f>IF(В5_2!Уч1="","",В5_2!Уч1)</f>
        <v>Каирбеков Султан+</v>
      </c>
      <c r="M42" s="115"/>
      <c r="N42" s="115"/>
      <c r="O42" s="116"/>
      <c r="P42" s="62" t="s">
        <v>42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IF(В5_2!Уч9="","",В5_2!Уч9)</f>
        <v>Абишев Төлеу</v>
      </c>
      <c r="K43" s="90" t="str">
        <f t="shared" si="0"/>
        <v>-</v>
      </c>
      <c r="L43" s="165" t="str">
        <f>IF(В5_2!Уч5="","",В5_2!Уч5)</f>
        <v>Мұқан Мерей+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26</v>
      </c>
      <c r="J44" s="81" t="str">
        <f>IF(В5_2!Уч2="","",В5_2!Уч2)</f>
        <v>Абдрахманов Куаныш+</v>
      </c>
      <c r="K44" s="82" t="str">
        <f t="shared" si="0"/>
        <v>-</v>
      </c>
      <c r="L44" s="162" t="str">
        <f>IF(В5_2!Уч6="","",В5_2!Уч6)</f>
        <v>Қанат Өрен+</v>
      </c>
      <c r="M44" s="124"/>
      <c r="N44" s="124"/>
      <c r="O44" s="125"/>
      <c r="P44" s="53" t="s">
        <v>35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IF(В5_2!Уч1="","",В5_2!Уч1)</f>
        <v>Каирбеков Султан+</v>
      </c>
      <c r="K45" s="85" t="str">
        <f t="shared" si="0"/>
        <v>-</v>
      </c>
      <c r="L45" s="163" t="str">
        <f>IF(В5_2!Уч7="","",В5_2!Уч7)</f>
        <v>Шагиров Акежан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29</v>
      </c>
      <c r="J46" s="86" t="str">
        <f>IF(В5_2!Уч5="","",В5_2!Уч5)</f>
        <v>Мұқан Мерей+</v>
      </c>
      <c r="K46" s="87" t="str">
        <f t="shared" si="0"/>
        <v>-</v>
      </c>
      <c r="L46" s="164" t="str">
        <f>IF(В5_2!Уч8="","",В5_2!Уч8)</f>
        <v>Дьяченко Сергей+</v>
      </c>
      <c r="M46" s="115"/>
      <c r="N46" s="115"/>
      <c r="O46" s="116"/>
      <c r="P46" s="62" t="s">
        <v>35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IF(В5_2!Уч4="","",В5_2!Уч4)</f>
        <v>Сапабеков Аскарбек+</v>
      </c>
      <c r="K47" s="90" t="str">
        <f t="shared" si="0"/>
        <v>-</v>
      </c>
      <c r="L47" s="165" t="str">
        <f>IF(В5_2!Уч9="","",В5_2!Уч9)</f>
        <v>Абишев Төлеу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29</v>
      </c>
      <c r="J48" s="81" t="str">
        <f>IF(В5_2!Уч6="","",В5_2!Уч6)</f>
        <v>Қанат Өрен+</v>
      </c>
      <c r="K48" s="82" t="str">
        <f t="shared" si="0"/>
        <v>-</v>
      </c>
      <c r="L48" s="162" t="str">
        <f>IF(В5_2!Уч1="","",В5_2!Уч1)</f>
        <v>Каирбеков Султан+</v>
      </c>
      <c r="M48" s="124"/>
      <c r="N48" s="124"/>
      <c r="O48" s="125"/>
      <c r="P48" s="53" t="s">
        <v>38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IF(В5_2!Уч7="","",В5_2!Уч7)</f>
        <v>Шагиров Акежан</v>
      </c>
      <c r="K49" s="85" t="str">
        <f t="shared" si="0"/>
        <v>-</v>
      </c>
      <c r="L49" s="163" t="str">
        <f>IF(В5_2!Уч5="","",В5_2!Уч5)</f>
        <v>Мұқан Мерей+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IF(В5_2!Уч9="","",В5_2!Уч9)</f>
        <v>Абишев Төлеу</v>
      </c>
      <c r="K50" s="87" t="str">
        <f t="shared" si="0"/>
        <v>-</v>
      </c>
      <c r="L50" s="164" t="str">
        <f>IF(В5_2!Уч3="","",В5_2!Уч3)</f>
        <v>Жукушев Жанбулат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29</v>
      </c>
      <c r="J51" s="89" t="str">
        <f>IF(В5_2!Уч8="","",В5_2!Уч8)</f>
        <v>Дьяченко Сергей+</v>
      </c>
      <c r="K51" s="90" t="str">
        <f t="shared" si="0"/>
        <v>-</v>
      </c>
      <c r="L51" s="165" t="str">
        <f>IF(В5_2!Уч4="","",В5_2!Уч4)</f>
        <v>Сапабеков Аскарбек+</v>
      </c>
      <c r="M51" s="121"/>
      <c r="N51" s="121"/>
      <c r="O51" s="122"/>
      <c r="P51" s="66" t="s">
        <v>39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26</v>
      </c>
      <c r="J52" s="81" t="str">
        <f>IF(В5_2!Уч2="","",В5_2!Уч2)</f>
        <v>Абдрахманов Куаныш+</v>
      </c>
      <c r="K52" s="82" t="str">
        <f t="shared" si="0"/>
        <v>-</v>
      </c>
      <c r="L52" s="162" t="str">
        <f>IF(В5_2!Уч4="","",В5_2!Уч4)</f>
        <v>Сапабеков Аскарбек+</v>
      </c>
      <c r="M52" s="124"/>
      <c r="N52" s="124"/>
      <c r="O52" s="125"/>
      <c r="P52" s="53" t="s">
        <v>35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27</v>
      </c>
      <c r="J53" s="84" t="str">
        <f>IF(В5_2!Уч1="","",В5_2!Уч1)</f>
        <v>Каирбеков Султан+</v>
      </c>
      <c r="K53" s="85" t="str">
        <f t="shared" si="0"/>
        <v>-</v>
      </c>
      <c r="L53" s="163" t="str">
        <f>IF(В5_2!Уч5="","",В5_2!Уч5)</f>
        <v>Мұқан Мерей+</v>
      </c>
      <c r="M53" s="127"/>
      <c r="N53" s="127"/>
      <c r="O53" s="128"/>
      <c r="P53" s="58" t="s">
        <v>37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IF(В5_2!Уч3="","",В5_2!Уч3)</f>
        <v>Жукушев Жанбулат</v>
      </c>
      <c r="K54" s="87" t="str">
        <f t="shared" si="0"/>
        <v>-</v>
      </c>
      <c r="L54" s="164" t="str">
        <f>IF(В5_2!Уч8="","",В5_2!Уч8)</f>
        <v>Дьяченко Сергей+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IF(В5_2!Уч7="","",В5_2!Уч7)</f>
        <v>Шагиров Акежан</v>
      </c>
      <c r="K55" s="90" t="str">
        <f t="shared" si="0"/>
        <v>-</v>
      </c>
      <c r="L55" s="165" t="str">
        <f>IF(В5_2!Уч9="","",В5_2!Уч9)</f>
        <v>Абишев Төлеу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27</v>
      </c>
      <c r="J56" s="81" t="str">
        <f>IF(В5_2!Уч4="","",В5_2!Уч4)</f>
        <v>Сапабеков Аскарбек+</v>
      </c>
      <c r="K56" s="82" t="str">
        <f t="shared" si="0"/>
        <v>-</v>
      </c>
      <c r="L56" s="162" t="str">
        <f>IF(В5_2!Уч1="","",В5_2!Уч1)</f>
        <v>Каирбеков Султан+</v>
      </c>
      <c r="M56" s="124"/>
      <c r="N56" s="124"/>
      <c r="O56" s="125"/>
      <c r="P56" s="53" t="s">
        <v>35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IF(В5_2!Уч5="","",В5_2!Уч5)</f>
        <v>Мұқан Мерей+</v>
      </c>
      <c r="K57" s="85" t="str">
        <f t="shared" si="0"/>
        <v>-</v>
      </c>
      <c r="L57" s="163" t="str">
        <f>IF(В5_2!Уч3="","",В5_2!Уч3)</f>
        <v>Жукушев Жанбулат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IF(В5_2!Уч9="","",В5_2!Уч9)</f>
        <v>Абишев Төлеу</v>
      </c>
      <c r="K58" s="87" t="str">
        <f t="shared" si="0"/>
        <v>-</v>
      </c>
      <c r="L58" s="164" t="str">
        <f>IF(В5_2!Уч2="","",В5_2!Уч2)</f>
        <v>Абдрахманов Куаныш+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28</v>
      </c>
      <c r="J59" s="89" t="str">
        <f>IF(В5_2!Уч8="","",В5_2!Уч8)</f>
        <v>Дьяченко Сергей+</v>
      </c>
      <c r="K59" s="90" t="str">
        <f t="shared" si="0"/>
        <v>-</v>
      </c>
      <c r="L59" s="165" t="str">
        <f>IF(В5_2!Уч6="","",В5_2!Уч6)</f>
        <v>Қанат Өрен+</v>
      </c>
      <c r="M59" s="121"/>
      <c r="N59" s="121"/>
      <c r="O59" s="122"/>
      <c r="P59" s="66" t="s">
        <v>42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IF(В5_2!Уч1="","",В5_2!Уч1)</f>
        <v>Каирбеков Султан+</v>
      </c>
      <c r="K60" s="82" t="str">
        <f t="shared" si="0"/>
        <v>-</v>
      </c>
      <c r="L60" s="162" t="str">
        <f>IF(В5_2!Уч3="","",В5_2!Уч3)</f>
        <v>Жукушев Жанбулат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9</v>
      </c>
      <c r="J61" s="84" t="str">
        <f>IF(В5_2!Уч2="","",В5_2!Уч2)</f>
        <v>Абдрахманов Куаныш+</v>
      </c>
      <c r="K61" s="85" t="str">
        <f t="shared" si="0"/>
        <v>-</v>
      </c>
      <c r="L61" s="163" t="str">
        <f>IF(В5_2!Уч5="","",В5_2!Уч5)</f>
        <v>Мұқан Мерей+</v>
      </c>
      <c r="M61" s="127"/>
      <c r="N61" s="127"/>
      <c r="O61" s="128"/>
      <c r="P61" s="58" t="s">
        <v>37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IF(В5_2!Уч4="","",В5_2!Уч4)</f>
        <v>Сапабеков Аскарбек+</v>
      </c>
      <c r="K62" s="87" t="str">
        <f t="shared" si="0"/>
        <v>-</v>
      </c>
      <c r="L62" s="164" t="str">
        <f>IF(В5_2!Уч7="","",В5_2!Уч7)</f>
        <v>Шагиров Акежан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IF(В5_2!Уч6="","",В5_2!Уч6)</f>
        <v>Қанат Өрен+</v>
      </c>
      <c r="K63" s="90" t="str">
        <f t="shared" si="0"/>
        <v>-</v>
      </c>
      <c r="L63" s="165" t="str">
        <f>IF(В5_2!Уч9="","",В5_2!Уч9)</f>
        <v>Абишев Төлеу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IF(В5_2!Уч3="","",В5_2!Уч3)</f>
        <v>Жукушев Жанбулат</v>
      </c>
      <c r="K64" s="82" t="str">
        <f t="shared" si="0"/>
        <v>-</v>
      </c>
      <c r="L64" s="162" t="str">
        <f>IF(В5_2!Уч2="","",В5_2!Уч2)</f>
        <v>Абдрахманов Куаныш+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29</v>
      </c>
      <c r="J65" s="84" t="str">
        <f>IF(В5_2!Уч5="","",В5_2!Уч5)</f>
        <v>Мұқан Мерей+</v>
      </c>
      <c r="K65" s="85" t="str">
        <f t="shared" si="0"/>
        <v>-</v>
      </c>
      <c r="L65" s="163" t="str">
        <f>IF(В5_2!Уч4="","",В5_2!Уч4)</f>
        <v>Сапабеков Аскарбек+</v>
      </c>
      <c r="M65" s="127"/>
      <c r="N65" s="127"/>
      <c r="O65" s="128"/>
      <c r="P65" s="58" t="s">
        <v>37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IF(В5_2!Уч7="","",В5_2!Уч7)</f>
        <v>Шагиров Акежан</v>
      </c>
      <c r="K66" s="87" t="str">
        <f t="shared" si="0"/>
        <v>-</v>
      </c>
      <c r="L66" s="164" t="str">
        <f>IF(В5_2!Уч6="","",В5_2!Уч6)</f>
        <v>Қанат Өрен+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IF(В5_2!Уч9="","",В5_2!Уч9)</f>
        <v>Абишев Төлеу</v>
      </c>
      <c r="K67" s="90" t="str">
        <f t="shared" si="0"/>
        <v>-</v>
      </c>
      <c r="L67" s="165" t="str">
        <f>IF(В5_2!Уч8="","",В5_2!Уч8)</f>
        <v>Дьяченко Сергей+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28</v>
      </c>
      <c r="J68" s="81" t="str">
        <f>IF(В5_2!Уч1="","",В5_2!Уч1)</f>
        <v>Каирбеков Султан+</v>
      </c>
      <c r="K68" s="82" t="str">
        <f t="shared" si="0"/>
        <v>-</v>
      </c>
      <c r="L68" s="162" t="str">
        <f>IF(В5_2!Уч2="","",В5_2!Уч2)</f>
        <v>Абдрахманов Куаныш+</v>
      </c>
      <c r="M68" s="124"/>
      <c r="N68" s="124"/>
      <c r="O68" s="125"/>
      <c r="P68" s="53" t="s">
        <v>42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IF(В5_2!Уч3="","",В5_2!Уч3)</f>
        <v>Жукушев Жанбулат</v>
      </c>
      <c r="K69" s="85" t="str">
        <f t="shared" si="0"/>
        <v>-</v>
      </c>
      <c r="L69" s="163" t="str">
        <f>IF(В5_2!Уч4="","",В5_2!Уч4)</f>
        <v>Сапабеков Аскарбек+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23</v>
      </c>
      <c r="J70" s="86" t="str">
        <f>IF(В5_2!Уч5="","",В5_2!Уч5)</f>
        <v>Мұқан Мерей+</v>
      </c>
      <c r="K70" s="87" t="str">
        <f t="shared" si="0"/>
        <v>-</v>
      </c>
      <c r="L70" s="164" t="str">
        <f>IF(В5_2!Уч6="","",В5_2!Уч6)</f>
        <v>Қанат Өрен+</v>
      </c>
      <c r="M70" s="115"/>
      <c r="N70" s="115"/>
      <c r="O70" s="116"/>
      <c r="P70" s="62" t="s">
        <v>38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IF(В5_2!Уч7="","",В5_2!Уч7)</f>
        <v>Шагиров Акежан</v>
      </c>
      <c r="K71" s="90" t="str">
        <f t="shared" si="0"/>
        <v>-</v>
      </c>
      <c r="L71" s="165" t="str">
        <f>IF(В5_2!Уч8="","",В5_2!Уч8)</f>
        <v>Дьяченко Сергей+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587" priority="13">
      <formula>$S$36="сыграна"</formula>
    </cfRule>
  </conditionalFormatting>
  <conditionalFormatting sqref="I37:Q37">
    <cfRule type="expression" dxfId="3586" priority="15">
      <formula>$S$37="сыграна"</formula>
    </cfRule>
  </conditionalFormatting>
  <conditionalFormatting sqref="I38:Q38">
    <cfRule type="expression" dxfId="3585" priority="4">
      <formula>$S$38="сыграна"</formula>
    </cfRule>
  </conditionalFormatting>
  <conditionalFormatting sqref="I39:Q39">
    <cfRule type="expression" dxfId="3584" priority="5">
      <formula>$S$39="сыграна"</formula>
    </cfRule>
  </conditionalFormatting>
  <conditionalFormatting sqref="I40:Q40">
    <cfRule type="expression" dxfId="3583" priority="6">
      <formula>$S$40="сыграна"</formula>
    </cfRule>
  </conditionalFormatting>
  <conditionalFormatting sqref="I41:Q41">
    <cfRule type="expression" dxfId="3582" priority="7">
      <formula>$S$41="сыграна"</formula>
    </cfRule>
  </conditionalFormatting>
  <conditionalFormatting sqref="I42:Q42">
    <cfRule type="expression" dxfId="3581" priority="8">
      <formula>$S$42="сыграна"</formula>
    </cfRule>
  </conditionalFormatting>
  <conditionalFormatting sqref="I43:Q43">
    <cfRule type="expression" dxfId="3580" priority="9">
      <formula>$S$43="сыграна"</formula>
    </cfRule>
  </conditionalFormatting>
  <conditionalFormatting sqref="I44:Q44">
    <cfRule type="expression" dxfId="3579" priority="10">
      <formula>$S$44="сыграна"</formula>
    </cfRule>
  </conditionalFormatting>
  <conditionalFormatting sqref="I45:Q45">
    <cfRule type="expression" dxfId="3578" priority="11">
      <formula>$S$45="сыграна"</formula>
    </cfRule>
  </conditionalFormatting>
  <conditionalFormatting sqref="I48:Q48">
    <cfRule type="expression" dxfId="3577" priority="17">
      <formula>$S$48="сыграна"</formula>
    </cfRule>
  </conditionalFormatting>
  <conditionalFormatting sqref="I49:Q49">
    <cfRule type="expression" dxfId="3576" priority="18">
      <formula>$S$49="сыграна"</formula>
    </cfRule>
  </conditionalFormatting>
  <conditionalFormatting sqref="I50:Q50">
    <cfRule type="expression" dxfId="3575" priority="19">
      <formula>$S$50="сыграна"</formula>
    </cfRule>
  </conditionalFormatting>
  <conditionalFormatting sqref="I51:Q51">
    <cfRule type="expression" dxfId="3574" priority="20">
      <formula>$S$51="сыграна"</formula>
    </cfRule>
  </conditionalFormatting>
  <conditionalFormatting sqref="I52:Q52">
    <cfRule type="expression" dxfId="3573" priority="21">
      <formula>$S$52="сыграна"</formula>
    </cfRule>
  </conditionalFormatting>
  <conditionalFormatting sqref="I53:Q53">
    <cfRule type="expression" dxfId="3572" priority="22">
      <formula>$S$53="сыграна"</formula>
    </cfRule>
  </conditionalFormatting>
  <conditionalFormatting sqref="I54:Q54">
    <cfRule type="expression" dxfId="3571" priority="23">
      <formula>$S$54="сыграна"</formula>
    </cfRule>
  </conditionalFormatting>
  <conditionalFormatting sqref="I55:Q55">
    <cfRule type="expression" dxfId="3570" priority="24">
      <formula>$S$55="сыграна"</formula>
    </cfRule>
  </conditionalFormatting>
  <conditionalFormatting sqref="I56:Q56">
    <cfRule type="expression" dxfId="3569" priority="25">
      <formula>$S$56="сыграна"</formula>
    </cfRule>
  </conditionalFormatting>
  <conditionalFormatting sqref="I62:Q62">
    <cfRule type="expression" dxfId="3568" priority="2">
      <formula>$S$62="сыграна"</formula>
    </cfRule>
  </conditionalFormatting>
  <conditionalFormatting sqref="I63:Q63">
    <cfRule type="expression" dxfId="3567" priority="31">
      <formula>$S$63="сыграна"</formula>
    </cfRule>
  </conditionalFormatting>
  <conditionalFormatting sqref="I64:Q64">
    <cfRule type="expression" dxfId="3566" priority="32">
      <formula>$S$64="сыграна"</formula>
    </cfRule>
  </conditionalFormatting>
  <conditionalFormatting sqref="I65:Q65">
    <cfRule type="expression" dxfId="3565" priority="33">
      <formula>$S$65="сыграна"</formula>
    </cfRule>
  </conditionalFormatting>
  <conditionalFormatting sqref="I66:Q66">
    <cfRule type="expression" dxfId="3564" priority="34">
      <formula>$S$66="сыграна"</formula>
    </cfRule>
  </conditionalFormatting>
  <conditionalFormatting sqref="I67:Q67">
    <cfRule type="expression" dxfId="3563" priority="35">
      <formula>$S$67="сыграна"</formula>
    </cfRule>
  </conditionalFormatting>
  <conditionalFormatting sqref="I68:Q68">
    <cfRule type="expression" dxfId="3562" priority="36">
      <formula>$S$68="сыграна"</formula>
    </cfRule>
  </conditionalFormatting>
  <conditionalFormatting sqref="I69:Q69">
    <cfRule type="expression" dxfId="3561" priority="37">
      <formula>$S$69="сыграна"</formula>
    </cfRule>
  </conditionalFormatting>
  <conditionalFormatting sqref="I70:Q70">
    <cfRule type="expression" dxfId="3560" priority="38">
      <formula>$S$70="сыграна"</formula>
    </cfRule>
  </conditionalFormatting>
  <conditionalFormatting sqref="I71:Q71">
    <cfRule type="expression" dxfId="3559" priority="39">
      <formula>$S$71="сыграна"</formula>
    </cfRule>
  </conditionalFormatting>
  <conditionalFormatting sqref="I36:R36 Q13:Q15 M25:M27">
    <cfRule type="expression" dxfId="3558" priority="14">
      <formula>$S$36="встреча играется"</formula>
    </cfRule>
  </conditionalFormatting>
  <conditionalFormatting sqref="I37:R37 R10:R12 L28:L30">
    <cfRule type="expression" dxfId="3557" priority="40">
      <formula>$S$37="встреча играется"</formula>
    </cfRule>
  </conditionalFormatting>
  <conditionalFormatting sqref="I38:R38 P16:P18 N22:N24">
    <cfRule type="expression" dxfId="3556" priority="41">
      <formula>$S$38="встреча играется"</formula>
    </cfRule>
  </conditionalFormatting>
  <conditionalFormatting sqref="I39:R39 S7:S9 K31:K33">
    <cfRule type="expression" dxfId="3555" priority="42">
      <formula>$S$39="встреча играется"</formula>
    </cfRule>
  </conditionalFormatting>
  <conditionalFormatting sqref="I40:R40 Q10:Q12 L25:L27">
    <cfRule type="expression" dxfId="3554" priority="43">
      <formula>$S$40="встреча играется"</formula>
    </cfRule>
  </conditionalFormatting>
  <conditionalFormatting sqref="I41:R41 P13:P15 M22:M24">
    <cfRule type="expression" dxfId="3553" priority="44">
      <formula>$S$41="встреча играется"</formula>
    </cfRule>
  </conditionalFormatting>
  <conditionalFormatting sqref="I42:R42 R7:R9 K28:K30">
    <cfRule type="expression" dxfId="3552" priority="45">
      <formula>$S$42="встреча играется"</formula>
    </cfRule>
  </conditionalFormatting>
  <conditionalFormatting sqref="I43:R43 S19:S21 O31:O33">
    <cfRule type="expression" dxfId="3551" priority="46">
      <formula>$S$43="встреча играется"</formula>
    </cfRule>
  </conditionalFormatting>
  <conditionalFormatting sqref="I44:R44 P10:P12 L22:L24">
    <cfRule type="expression" dxfId="3550" priority="47">
      <formula>$S$44="встреча играется"</formula>
    </cfRule>
  </conditionalFormatting>
  <conditionalFormatting sqref="I45:R45 Q7:Q9 K25:K27">
    <cfRule type="expression" dxfId="3549" priority="48">
      <formula>$S$45="встреча играется"</formula>
    </cfRule>
  </conditionalFormatting>
  <conditionalFormatting sqref="I46:R46 R19:R21 O28:O30">
    <cfRule type="expression" dxfId="3548" priority="49">
      <formula>$S$46="встреча играется"</formula>
    </cfRule>
  </conditionalFormatting>
  <conditionalFormatting sqref="I46:R46">
    <cfRule type="expression" dxfId="3547" priority="16">
      <formula>$S$46="сыграна"</formula>
    </cfRule>
  </conditionalFormatting>
  <conditionalFormatting sqref="I47:R47 S16:S18 N31:N33">
    <cfRule type="expression" dxfId="3546" priority="50">
      <formula>$S$47="встреча играется"</formula>
    </cfRule>
  </conditionalFormatting>
  <conditionalFormatting sqref="I47:R47">
    <cfRule type="expression" dxfId="3545" priority="12">
      <formula>$S$47="сыграна"</formula>
    </cfRule>
  </conditionalFormatting>
  <conditionalFormatting sqref="I48:R48 P7:P9 K22:K24">
    <cfRule type="expression" dxfId="3544" priority="51">
      <formula>$S$48="встреча играется"</formula>
    </cfRule>
  </conditionalFormatting>
  <conditionalFormatting sqref="I49:R49 Q19:Q21 O25:O27">
    <cfRule type="expression" dxfId="3543" priority="52">
      <formula>$S$49="встреча играется"</formula>
    </cfRule>
  </conditionalFormatting>
  <conditionalFormatting sqref="I50:R50 S13:S15 M31:M33">
    <cfRule type="expression" dxfId="3542" priority="53">
      <formula>$S$50="встреча играется"</formula>
    </cfRule>
  </conditionalFormatting>
  <conditionalFormatting sqref="I51:R51 R16:R18 N28:N30">
    <cfRule type="expression" dxfId="3541" priority="54">
      <formula>$S$51="встреча играется"</formula>
    </cfRule>
  </conditionalFormatting>
  <conditionalFormatting sqref="I52:R52 N10:N12 L16:L18">
    <cfRule type="expression" dxfId="3540" priority="55">
      <formula>$S$52="встреча играется"</formula>
    </cfRule>
  </conditionalFormatting>
  <conditionalFormatting sqref="I53:R53 O7:O9 K19:K21">
    <cfRule type="expression" dxfId="3539" priority="56">
      <formula>$S$53="встреча играется"</formula>
    </cfRule>
  </conditionalFormatting>
  <conditionalFormatting sqref="I54:R54 R13:R15 M28:M30">
    <cfRule type="expression" dxfId="3538" priority="57">
      <formula>$S$54="встреча играется"</formula>
    </cfRule>
  </conditionalFormatting>
  <conditionalFormatting sqref="I55:R55 S25:S27 Q31:Q33">
    <cfRule type="expression" dxfId="3537" priority="58">
      <formula>$S$55="встреча играется"</formula>
    </cfRule>
  </conditionalFormatting>
  <conditionalFormatting sqref="I56:R56 N7:N9 K16:K18">
    <cfRule type="expression" dxfId="3536" priority="59">
      <formula>$S$56="встреча играется"</formula>
    </cfRule>
  </conditionalFormatting>
  <conditionalFormatting sqref="I57:R57 O13:O15 M19:M21">
    <cfRule type="expression" dxfId="3535" priority="60">
      <formula>$S$57="встреча играется"</formula>
    </cfRule>
  </conditionalFormatting>
  <conditionalFormatting sqref="I57:R57">
    <cfRule type="expression" dxfId="3534" priority="26">
      <formula>$S$57="сыграна"</formula>
    </cfRule>
  </conditionalFormatting>
  <conditionalFormatting sqref="I58:R58 S10:S12 L31:L33">
    <cfRule type="expression" dxfId="3533" priority="61">
      <formula>$S$58="встреча играется"</formula>
    </cfRule>
  </conditionalFormatting>
  <conditionalFormatting sqref="I58:R58">
    <cfRule type="expression" dxfId="3532" priority="27">
      <formula>$S$58="сыграна"</formula>
    </cfRule>
  </conditionalFormatting>
  <conditionalFormatting sqref="I59:R59 R22:R24 P28:P30">
    <cfRule type="expression" dxfId="3531" priority="62">
      <formula>$S$59="встреча играется"</formula>
    </cfRule>
  </conditionalFormatting>
  <conditionalFormatting sqref="I59:R59">
    <cfRule type="expression" dxfId="3530" priority="28">
      <formula>$S$59="сыграна"</formula>
    </cfRule>
  </conditionalFormatting>
  <conditionalFormatting sqref="I60:R60 M7:M9 K13:K15">
    <cfRule type="expression" dxfId="3529" priority="63">
      <formula>$S$60="встреча играется"</formula>
    </cfRule>
  </conditionalFormatting>
  <conditionalFormatting sqref="I60:R60">
    <cfRule type="expression" dxfId="3528" priority="29">
      <formula>$S$60="сыграна"</formula>
    </cfRule>
  </conditionalFormatting>
  <conditionalFormatting sqref="I61:R61 O10:O12 L19:L21">
    <cfRule type="expression" dxfId="3527" priority="64">
      <formula>$S$61="встреча играется"</formula>
    </cfRule>
  </conditionalFormatting>
  <conditionalFormatting sqref="I61:R61">
    <cfRule type="expression" dxfId="3526" priority="30">
      <formula>$S$61="сыграна"</formula>
    </cfRule>
  </conditionalFormatting>
  <conditionalFormatting sqref="I62:R62 Q16:Q18 N25:N27">
    <cfRule type="expression" dxfId="3525" priority="3">
      <formula>$S$62="встреча играется"</formula>
    </cfRule>
  </conditionalFormatting>
  <conditionalFormatting sqref="I63:R63 S22:S24 P31:P33">
    <cfRule type="expression" dxfId="3524" priority="65">
      <formula>$S$63="встреча играется"</formula>
    </cfRule>
  </conditionalFormatting>
  <conditionalFormatting sqref="I64:R64 M10:M12 L13:L15">
    <cfRule type="expression" dxfId="3523" priority="66">
      <formula>$S$64="встреча играется"</formula>
    </cfRule>
  </conditionalFormatting>
  <conditionalFormatting sqref="I65:R65 O16:O18 N19:N21">
    <cfRule type="expression" dxfId="3522" priority="67">
      <formula>$S$65="встреча играется"</formula>
    </cfRule>
  </conditionalFormatting>
  <conditionalFormatting sqref="I66:R66 Q22:Q24 P25:P27">
    <cfRule type="expression" dxfId="3521" priority="68">
      <formula>$S$66="встреча играется"</formula>
    </cfRule>
  </conditionalFormatting>
  <conditionalFormatting sqref="I67:R67 S28:S30 R31:R33">
    <cfRule type="expression" dxfId="3520" priority="69">
      <formula>$S$67="встреча играется"</formula>
    </cfRule>
  </conditionalFormatting>
  <conditionalFormatting sqref="I68:R68 L7:L9 K10:K12">
    <cfRule type="expression" dxfId="3519" priority="70">
      <formula>$S$68="встреча играется"</formula>
    </cfRule>
  </conditionalFormatting>
  <conditionalFormatting sqref="I69:R69 N13:N15 M16:M18">
    <cfRule type="expression" dxfId="3518" priority="71">
      <formula>$S$69="встреча играется"</formula>
    </cfRule>
  </conditionalFormatting>
  <conditionalFormatting sqref="I70:R70 P19:P21 O22:O24">
    <cfRule type="expression" dxfId="3517" priority="72">
      <formula>$S$70="встреча играется"</formula>
    </cfRule>
  </conditionalFormatting>
  <conditionalFormatting sqref="I71:R71 R25:R27 Q28:Q30">
    <cfRule type="expression" dxfId="3516" priority="73">
      <formula>$S$71="встреча играется"</formula>
    </cfRule>
  </conditionalFormatting>
  <conditionalFormatting sqref="J7:J33">
    <cfRule type="endsWith" dxfId="3515" priority="1" operator="endsWith" text="+">
      <formula>RIGHT((J7),LEN("+"))=("+")</formula>
    </cfRule>
  </conditionalFormatting>
  <dataValidations count="1">
    <dataValidation type="list" allowBlank="1" sqref="P36:P71" xr:uid="{00000000-0002-0000-1200-000000000000}">
      <formula1>В5_2!Список_счета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855468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272</v>
      </c>
      <c r="E7" s="22"/>
      <c r="F7" s="67"/>
      <c r="G7" s="150">
        <v>1</v>
      </c>
      <c r="H7" s="97"/>
      <c r="I7" s="97"/>
      <c r="J7" s="100" t="s">
        <v>273</v>
      </c>
      <c r="K7" s="117"/>
      <c r="L7" s="23" t="str">
        <f>IF(LEFT(P68,1)="L",0,(IF(P68="","",(IF(LEFT(P68,1)&gt;RIGHT(P68,1),2,1)))))</f>
        <v/>
      </c>
      <c r="M7" s="23">
        <f>IF(LEFT(P60,1)="L",0,(IF(P60="","",(IF(LEFT(P60,1)&gt;RIGHT(P60,1),2,1)))))</f>
        <v>2</v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1</v>
      </c>
      <c r="P7" s="23">
        <f>IF(RIGHT(P48,1)="L",0,(IF(P48="","",(IF(RIGHT(P48,1)&gt;LEFT(P48,1),2,1)))))</f>
        <v>1</v>
      </c>
      <c r="Q7" s="23">
        <f>IF(LEFT(P45,1)="L",0,(IF(P45="","",(IF(LEFT(P45,1)&gt;RIGHT(P45,1),2,1)))))</f>
        <v>1</v>
      </c>
      <c r="R7" s="23" t="str">
        <f>IF(RIGHT(P42,1)="L",0,(IF(P42="","",(IF(RIGHT(P42,1)&gt;LEFT(P42,1),2,1)))))</f>
        <v/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7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274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7" t="str">
        <f>IF(LEFT(P60,1)="W",$M$4&amp;":0(W)",IF(LEFT(P60,1)="L","0:"&amp;$M$4&amp;"(L)",IF(P60="","",P60)))</f>
        <v>3:2</v>
      </c>
      <c r="N8" s="26" t="str">
        <f>IF(RIGHT(P56,1)="W",$M$4&amp;":0(W)",IF(RIGHT(P56,1)="L","0:"&amp;$M$4&amp;"(L)",IF(P56="","",RIGHT(P56,1)&amp;":"&amp;LEFT(P56,1))))</f>
        <v>0:3</v>
      </c>
      <c r="O8" s="28" t="str">
        <f>IF(LEFT(P53,1)="W",$M$4&amp;":0(W)",IF(LEFT(P53,1)="L","0:"&amp;$M$4&amp;"(L)",IF(P53="","",P53)))</f>
        <v>2:3</v>
      </c>
      <c r="P8" s="26" t="str">
        <f>IF(RIGHT(P48,1)="W",$M$4&amp;":0(W)",IF(RIGHT(P48,1)="L","0:"&amp;$M$4&amp;"(L)",IF(P48="","",RIGHT(P48,1)&amp;":"&amp;LEFT(P48,1))))</f>
        <v>1:3</v>
      </c>
      <c r="Q8" s="27" t="str">
        <f>IF(LEFT(P45,1)="W",$M$4&amp;":0(W)",IF(LEFT(P45,1)="L","0:"&amp;$M$4&amp;"(L)",IF(P45="","",P45)))</f>
        <v>0:3</v>
      </c>
      <c r="R8" s="26" t="str">
        <f>IF(RIGHT(P42,1)="W",$M$4&amp;":0(W)",IF(RIGHT(P42,1)="L","0:"&amp;$M$4&amp;"(L)",IF(P42="","",RIGHT(P42,1)&amp;":"&amp;LEFT(P42,1))))</f>
        <v/>
      </c>
      <c r="S8" s="39" t="str">
        <f>IF(LEFT(P39,1)="W",$M$4&amp;":0(W)",IF(LEFT(P39,1)="L","0:"&amp;$M$4&amp;"(L)",IF(P39="","",P39)))</f>
        <v>1:3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275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276</v>
      </c>
      <c r="E10" s="22"/>
      <c r="F10" s="67"/>
      <c r="G10" s="150">
        <v>2</v>
      </c>
      <c r="H10" s="97"/>
      <c r="I10" s="97"/>
      <c r="J10" s="100" t="s">
        <v>274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277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278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279</v>
      </c>
      <c r="E13" s="22"/>
      <c r="F13" s="67"/>
      <c r="G13" s="150">
        <v>3</v>
      </c>
      <c r="H13" s="97"/>
      <c r="I13" s="97"/>
      <c r="J13" s="100" t="s">
        <v>280</v>
      </c>
      <c r="K13" s="33">
        <f>IF(RIGHT(P60,1)="L",0,(IF(P60="","",(IF(RIGHT(P60,1)&gt;LEFT(P60,1),2,1)))))</f>
        <v>1</v>
      </c>
      <c r="L13" s="23" t="str">
        <f>IF(LEFT(P64,1)="L",0,(IF(P64="","",(IF(LEFT(P64,1)&gt;RIGHT(P64,1),2,1)))))</f>
        <v/>
      </c>
      <c r="M13" s="106"/>
      <c r="N13" s="23">
        <f>IF(LEFT(P69,1)="L",0,(IF(P69="","",(IF(LEFT(P69,1)&gt;RIGHT(P69,1),2,1)))))</f>
        <v>2</v>
      </c>
      <c r="O13" s="24">
        <f>IF(RIGHT(P57,1)="L",0,(IF(P57="","",(IF(RIGHT(P57,1)&gt;LEFT(P57,1),2,1)))))</f>
        <v>2</v>
      </c>
      <c r="P13" s="23">
        <f>IF(RIGHT(P41,1)="L",0,(IF(P41="","",(IF(RIGHT(P41,1)&gt;LEFT(P41,1),2,1)))))</f>
        <v>1</v>
      </c>
      <c r="Q13" s="23">
        <f>IF(LEFT(P36,1)="L",0,(IF(P36="","",(IF(LEFT(P36,1)&gt;RIGHT(P36,1),2,1)))))</f>
        <v>1</v>
      </c>
      <c r="R13" s="23" t="str">
        <f>IF(LEFT(P54,1)="L",0,(IF(P54="","",(IF(LEFT(P54,1)&gt;RIGHT(P54,1),2,1)))))</f>
        <v/>
      </c>
      <c r="S13" s="25">
        <f>IF(RIGHT(P50,1)="L",0,(IF(P50="","",(IF(RIGHT(P50,1)&gt;LEFT(P50,1),2,1)))))</f>
        <v>1</v>
      </c>
      <c r="T13" s="109">
        <f>IF((AND(COUNTIF(J7:J33,"&gt;""")&gt;2,COUNTIF(P36:P71,"&gt;""")&gt;0)),SUM(K13,L13,M13,N13,O13,P13,Q13,R13,S13),"")</f>
        <v>8</v>
      </c>
      <c r="U13" s="166"/>
      <c r="V13" s="91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69" t="s">
        <v>281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2:3</v>
      </c>
      <c r="L14" s="26" t="str">
        <f>IF(LEFT(P64,1)="W",$M$4&amp;":0(W)",IF(LEFT(P64,1)="L","0:"&amp;$M$4&amp;"(L)",IF(P64="","",P64)))</f>
        <v/>
      </c>
      <c r="M14" s="107"/>
      <c r="N14" s="27" t="str">
        <f>IF(LEFT(P69,1)="W",$M$4&amp;":0(W)",IF(LEFT(P69,1)="L","0:"&amp;$M$4&amp;"(L)",IF(P69="","",P69)))</f>
        <v>3:1</v>
      </c>
      <c r="O14" s="35" t="str">
        <f>IF(RIGHT(P57,1)="W",$M$4&amp;":0(W)",IF(RIGHT(P57,1)="L","0:"&amp;$M$4&amp;"(L)",IF(P57="","",RIGHT(P57,1)&amp;":"&amp;LEFT(P57,1))))</f>
        <v>3:1</v>
      </c>
      <c r="P14" s="26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0:3</v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>0:3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282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283</v>
      </c>
      <c r="K16" s="33">
        <f>IF(LEFT(P56,1)="L",0,(IF(P56="","",(IF(LEFT(P56,1)&gt;RIGHT(P56,1),2,1)))))</f>
        <v>2</v>
      </c>
      <c r="L16" s="23" t="str">
        <f>IF(RIGHT(P52,1)="L",0,(IF(P52="","",(IF(RIGHT(P52,1)&gt;LEFT(P52,1),2,1)))))</f>
        <v/>
      </c>
      <c r="M16" s="23">
        <f>IF(RIGHT(P69,1)="L",0,(IF(P69="","",(IF(RIGHT(P69,1)&gt;LEFT(P69,1),2,1)))))</f>
        <v>1</v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1</v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10</v>
      </c>
      <c r="U16" s="166"/>
      <c r="V16" s="91" t="s">
        <v>11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3:0</v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>1:3</v>
      </c>
      <c r="N17" s="107"/>
      <c r="O17" s="35" t="str">
        <f>IF(RIGHT(P65,1)="W",$M$4&amp;":0(W)",IF(RIGHT(P65,1)="L","0:"&amp;$M$4&amp;"(L)",IF(P65="","",RIGHT(P65,1)&amp;":"&amp;LEFT(P65,1))))</f>
        <v>3:1</v>
      </c>
      <c r="P17" s="27" t="str">
        <f>IF(LEFT(P38,1)="W",$M$4&amp;":0(W)",IF(LEFT(P38,1)="L","0:"&amp;$M$4&amp;"(L)",IF(P38="","",P38)))</f>
        <v>3:1</v>
      </c>
      <c r="Q17" s="27" t="str">
        <f>IF(LEFT(P62,1)="W",$M$4&amp;":0(W)",IF(LEFT(P62,1)="L","0:"&amp;$M$4&amp;"(L)",IF(P62="","",P62)))</f>
        <v>2:3</v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3:2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284</v>
      </c>
      <c r="K19" s="33">
        <f>IF(RIGHT(P53,1)="L",0,(IF(P53="","",(IF(RIGHT(P53,1)&gt;LEFT(P53,1),2,1)))))</f>
        <v>2</v>
      </c>
      <c r="L19" s="23" t="str">
        <f>IF(RIGHT(P61,1)="L",0,(IF(P61="","",(IF(RIGHT(P61,1)&gt;LEFT(P61,1),2,1)))))</f>
        <v/>
      </c>
      <c r="M19" s="23">
        <f>IF(LEFT(P57,1)="L",0,(IF(P57="","",(IF(LEFT(P57,1)&gt;RIGHT(P57,1),2,1)))))</f>
        <v>1</v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>
        <f>IF(RIGHT(P49,1)="L",0,(IF(P49="","",(IF(RIGHT(P49,1)&gt;LEFT(P49,1),2,1)))))</f>
        <v>1</v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8</v>
      </c>
      <c r="U19" s="166"/>
      <c r="V19" s="91" t="s">
        <v>15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3:2</v>
      </c>
      <c r="L20" s="26" t="str">
        <f>IF(RIGHT(P61,1)="W",$M$4&amp;":0(W)",IF(RIGHT(P61,1)="L","0:"&amp;$M$4&amp;"(L)",IF(P61="","",RIGHT(P61,1)&amp;":"&amp;LEFT(P61,1))))</f>
        <v/>
      </c>
      <c r="M20" s="27" t="str">
        <f>IF(LEFT(P57,1)="W",$M$4&amp;":0(W)",IF(LEFT(P57,1)="L","0:"&amp;$M$4&amp;"(L)",IF(P57="","",P57)))</f>
        <v>1:3</v>
      </c>
      <c r="N20" s="27" t="str">
        <f>IF(LEFT(P65,1)="W",$M$4&amp;":0(W)",IF(LEFT(P65,1)="L","0:"&amp;$M$4&amp;"(L)",IF(P65="","",P65)))</f>
        <v>1:3</v>
      </c>
      <c r="O20" s="104"/>
      <c r="P20" s="27" t="str">
        <f>IF(LEFT(P70,1)="W",$M$4&amp;":0(W)",IF(LEFT(P70,1)="L","0:"&amp;$M$4&amp;"(L)",IF(P70="","",P70)))</f>
        <v>1:3</v>
      </c>
      <c r="Q20" s="26" t="str">
        <f>IF(RIGHT(P49,1)="W",$M$4&amp;":0(W)",IF(RIGHT(P49,1)="L","0:"&amp;$M$4&amp;"(L)",IF(P49="","",RIGHT(P49,1)&amp;":"&amp;LEFT(P49,1))))</f>
        <v>0:3</v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3:2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285</v>
      </c>
      <c r="K22" s="33">
        <f>IF(LEFT(P48,1)="L",0,(IF(P48="","",(IF(LEFT(P48,1)&gt;RIGHT(P48,1),2,1)))))</f>
        <v>2</v>
      </c>
      <c r="L22" s="23" t="str">
        <f>IF(RIGHT(P44,1)="L",0,(IF(P44="","",(IF(RIGHT(P44,1)&gt;LEFT(P44,1),2,1)))))</f>
        <v/>
      </c>
      <c r="M22" s="23">
        <f>IF(LEFT(P41,1)="L",0,(IF(P41="","",(IF(LEFT(P41,1)&gt;RIGHT(P41,1),2,1)))))</f>
        <v>2</v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2</v>
      </c>
      <c r="P22" s="106"/>
      <c r="Q22" s="23">
        <f>IF(RIGHT(P66,1)="L",0,(IF(P66="","",(IF(RIGHT(P66,1)&gt;LEFT(P66,1),2,1)))))</f>
        <v>1</v>
      </c>
      <c r="R22" s="23" t="str">
        <f>IF(RIGHT(P59,1)="L",0,(IF(P59="","",(IF(RIGHT(P59,1)&gt;LEFT(P59,1),2,1)))))</f>
        <v/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9</v>
      </c>
      <c r="U22" s="166"/>
      <c r="V22" s="91" t="s">
        <v>13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3:1</v>
      </c>
      <c r="L23" s="26" t="str">
        <f>IF(RIGHT(P44,1)="W",$M$4&amp;":0(W)",IF(RIGHT(P44,1)="L","0:"&amp;$M$4&amp;"(L)",IF(P44="","",RIGHT(P44,1)&amp;":"&amp;LEFT(P44,1))))</f>
        <v/>
      </c>
      <c r="M23" s="27" t="str">
        <f>IF(LEFT(P41,1)="W",$M$4&amp;":0(W)",IF(LEFT(P41,1)="L","0:"&amp;$M$4&amp;"(L)",IF(P41="","",P41)))</f>
        <v>3:0</v>
      </c>
      <c r="N23" s="26" t="str">
        <f>IF(RIGHT(P38,1)="W",$M$4&amp;":0(W)",IF(RIGHT(P38,1)="L","0:"&amp;$M$4&amp;"(L)",IF(P38="","",RIGHT(P38,1)&amp;":"&amp;LEFT(P38,1))))</f>
        <v>1:3</v>
      </c>
      <c r="O23" s="35" t="str">
        <f>IF(RIGHT(P70,1)="W",$M$4&amp;":0(W)",IF(RIGHT(P70,1)="L","0:"&amp;$M$4&amp;"(L)",IF(P70="","",RIGHT(P70,1)&amp;":"&amp;LEFT(P70,1))))</f>
        <v>3:1</v>
      </c>
      <c r="P23" s="107"/>
      <c r="Q23" s="26" t="str">
        <f>IF(RIGHT(P66,1)="W",$M$4&amp;":0(W)",IF(RIGHT(P66,1)="L","0:"&amp;$M$4&amp;"(L)",IF(P66="","",RIGHT(P66,1)&amp;":"&amp;LEFT(P66,1))))</f>
        <v>0:3</v>
      </c>
      <c r="R23" s="26" t="str">
        <f>IF(RIGHT(P59,1)="W",$M$4&amp;":0(W)",IF(RIGHT(P59,1)="L","0:"&amp;$M$4&amp;"(L)",IF(P59="","",RIGHT(P59,1)&amp;":"&amp;LEFT(P59,1))))</f>
        <v/>
      </c>
      <c r="S23" s="39" t="str">
        <f>IF(LEFT(P63,1)="W",$M$4&amp;":0(W)",IF(LEFT(P63,1)="L","0:"&amp;$M$4&amp;"(L)",IF(P63="","",P63)))</f>
        <v>1:3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 t="s">
        <v>27</v>
      </c>
      <c r="I25" s="97">
        <v>1</v>
      </c>
      <c r="J25" s="100" t="s">
        <v>286</v>
      </c>
      <c r="K25" s="33">
        <f>IF(RIGHT(P45,1)="L",0,(IF(P45="","",(IF(RIGHT(P45,1)&gt;LEFT(P45,1),2,1)))))</f>
        <v>2</v>
      </c>
      <c r="L25" s="23" t="str">
        <f>IF(LEFT(P40,1)="L",0,(IF(P40="","",(IF(LEFT(P40,1)&gt;RIGHT(P40,1),2,1)))))</f>
        <v/>
      </c>
      <c r="M25" s="23">
        <f>IF(RIGHT(P36,1)="L",0,(IF(P36="","",(IF(RIGHT(P36,1)&gt;LEFT(P36,1),2,1)))))</f>
        <v>2</v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2</v>
      </c>
      <c r="P25" s="24">
        <f>IF(LEFT(P66,1)="L",0,(IF(P66="","",(IF(LEFT(P66,1)&gt;RIGHT(P66,1),2,1)))))</f>
        <v>2</v>
      </c>
      <c r="Q25" s="106"/>
      <c r="R25" s="23" t="str">
        <f>IF(LEFT(P71,1)="L",0,(IF(P71="","",(IF(LEFT(P71,1)&gt;RIGHT(P71,1),2,1)))))</f>
        <v/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12</v>
      </c>
      <c r="U25" s="166"/>
      <c r="V25" s="91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3:0</v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>3:0</v>
      </c>
      <c r="N26" s="26" t="str">
        <f>IF(RIGHT(P62,1)="W",$M$4&amp;":0(W)",IF(RIGHT(P62,1)="L","0:"&amp;$M$4&amp;"(L)",IF(P62="","",RIGHT(P62,1)&amp;":"&amp;LEFT(P62,1))))</f>
        <v>3:2</v>
      </c>
      <c r="O26" s="28" t="str">
        <f>IF(LEFT(P49,1)="W",$M$4&amp;":0(W)",IF(LEFT(P49,1)="L","0:"&amp;$M$4&amp;"(L)",IF(P49="","",P49)))</f>
        <v>3:0</v>
      </c>
      <c r="P26" s="28" t="str">
        <f>IF(LEFT(P66,1)="W",$M$4&amp;":0(W)",IF(LEFT(P66,1)="L","0:"&amp;$M$4&amp;"(L)",IF(P66="","",P66)))</f>
        <v>3:0</v>
      </c>
      <c r="Q26" s="107"/>
      <c r="R26" s="26" t="str">
        <f>IF(LEFT(P71,1)="W",$M$4&amp;":0(W)",IF(LEFT(P71,1)="L","0:"&amp;$M$4&amp;"(L)",IF(P71="","",P71)))</f>
        <v/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281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287</v>
      </c>
      <c r="K31" s="33">
        <f>IF(RIGHT(P39,1)="L",0,(IF(P39="","",(IF(RIGHT(P39,1)&gt;LEFT(P39,1),2,1)))))</f>
        <v>2</v>
      </c>
      <c r="L31" s="23" t="str">
        <f>IF(LEFT(P58,1)="L",0,(IF(P58="","",(IF(LEFT(P58,1)&gt;RIGHT(P58,1),2,1)))))</f>
        <v/>
      </c>
      <c r="M31" s="23">
        <f>IF(LEFT(P50,1)="L",0,(IF(P50="","",(IF(LEFT(P50,1)&gt;RIGHT(P50,1),2,1)))))</f>
        <v>2</v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1</v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9</v>
      </c>
      <c r="U31" s="166"/>
      <c r="V31" s="91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3:1</v>
      </c>
      <c r="L32" s="26" t="str">
        <f>IF(LEFT(P58,1)="W",$M$4&amp;":0(W)",IF(LEFT(P58,1)="L","0:"&amp;$M$4&amp;"(L)",IF(P58="","",P58)))</f>
        <v/>
      </c>
      <c r="M32" s="27" t="str">
        <f>IF(LEFT(P50,1)="W",$M$4&amp;":0(W)",IF(LEFT(P50,1)="L","0:"&amp;$M$4&amp;"(L)",IF(P50="","",P50)))</f>
        <v>3:0</v>
      </c>
      <c r="N32" s="26" t="str">
        <f>IF(RIGHT(P47,1)="W",$M$4&amp;":0(W)",IF(RIGHT(P47,1)="L","0:"&amp;$M$4&amp;"(L)",IF(P47="","",RIGHT(P47,1)&amp;":"&amp;LEFT(P47,1))))</f>
        <v>2:3</v>
      </c>
      <c r="O32" s="28" t="str">
        <f>IF(LEFT(P43,1)="W",$M$4&amp;":0(W)",IF(LEFT(P43,1)="L","0:"&amp;$M$4&amp;"(L)",IF(P43="","",P43)))</f>
        <v>2:3</v>
      </c>
      <c r="P32" s="35" t="str">
        <f>IF(RIGHT(P63,1)="W",$M$4&amp;":0(W)",IF(RIGHT(P63,1)="L","0:"&amp;$M$4&amp;"(L)",IF(P63="","",RIGHT(P63,1)&amp;":"&amp;LEFT(P63,1))))</f>
        <v>3:1</v>
      </c>
      <c r="Q32" s="26" t="str">
        <f>IF(RIGHT(P55,1)="W",$M$4&amp;":0(W)",IF(RIGHT(P55,1)="L","0:"&amp;$M$4&amp;"(L)",IF(P55="","",RIGHT(P55,1)&amp;":"&amp;LEFT(P55,1))))</f>
        <v>0:3</v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30</v>
      </c>
      <c r="J36" s="81" t="str">
        <f>IF(В6_2!Уч3="","",В6_2!Уч3)</f>
        <v>Забанов Никита+</v>
      </c>
      <c r="K36" s="82" t="str">
        <f t="shared" ref="K36:K71" si="0">"-"</f>
        <v>-</v>
      </c>
      <c r="L36" s="162" t="str">
        <f>IF(В6_2!Уч7="","",В6_2!Уч7)</f>
        <v>Ким Матвей+</v>
      </c>
      <c r="M36" s="124"/>
      <c r="N36" s="124"/>
      <c r="O36" s="125"/>
      <c r="P36" s="53" t="s">
        <v>39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IF(В6_2!Уч2="","",В6_2!Уч2)</f>
        <v>Агитаев Ильяс</v>
      </c>
      <c r="K37" s="85" t="str">
        <f t="shared" si="0"/>
        <v>-</v>
      </c>
      <c r="L37" s="163" t="str">
        <f>IF(В6_2!Уч8="","",В6_2!Уч8)</f>
        <v>Жукин Асхат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31</v>
      </c>
      <c r="J38" s="86" t="str">
        <f>IF(В6_2!Уч4="","",В6_2!Уч4)</f>
        <v>Ибраймов Мухтар+</v>
      </c>
      <c r="K38" s="87" t="str">
        <f t="shared" si="0"/>
        <v>-</v>
      </c>
      <c r="L38" s="164" t="str">
        <f>IF(В6_2!Уч6="","",В6_2!Уч6)</f>
        <v>Жакенов Диас+</v>
      </c>
      <c r="M38" s="115"/>
      <c r="N38" s="115"/>
      <c r="O38" s="116"/>
      <c r="P38" s="88" t="s">
        <v>37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30</v>
      </c>
      <c r="J39" s="89" t="str">
        <f>IF(В6_2!Уч1="","",В6_2!Уч1)</f>
        <v>Марс Айбол+</v>
      </c>
      <c r="K39" s="90" t="str">
        <f t="shared" si="0"/>
        <v>-</v>
      </c>
      <c r="L39" s="165" t="str">
        <f>IF(В6_2!Уч9="","",В6_2!Уч9)</f>
        <v>Мухаметжанов Айдын+</v>
      </c>
      <c r="M39" s="121"/>
      <c r="N39" s="121"/>
      <c r="O39" s="122"/>
      <c r="P39" s="66" t="s">
        <v>41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IF(В6_2!Уч7="","",В6_2!Уч7)</f>
        <v>Ким Матвей+</v>
      </c>
      <c r="K40" s="82" t="str">
        <f t="shared" si="0"/>
        <v>-</v>
      </c>
      <c r="L40" s="162" t="str">
        <f>IF(В6_2!Уч2="","",В6_2!Уч2)</f>
        <v>Агитаев Ильяс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31</v>
      </c>
      <c r="J41" s="84" t="str">
        <f>IF(В6_2!Уч6="","",В6_2!Уч6)</f>
        <v>Жакенов Диас+</v>
      </c>
      <c r="K41" s="85" t="str">
        <f t="shared" si="0"/>
        <v>-</v>
      </c>
      <c r="L41" s="163" t="str">
        <f>IF(В6_2!Уч3="","",В6_2!Уч3)</f>
        <v>Забанов Никита+</v>
      </c>
      <c r="M41" s="127"/>
      <c r="N41" s="127"/>
      <c r="O41" s="128"/>
      <c r="P41" s="58" t="s">
        <v>35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IF(В6_2!Уч8="","",В6_2!Уч8)</f>
        <v>Жукин Асхат</v>
      </c>
      <c r="K42" s="87" t="str">
        <f t="shared" si="0"/>
        <v>-</v>
      </c>
      <c r="L42" s="164" t="str">
        <f>IF(В6_2!Уч1="","",В6_2!Уч1)</f>
        <v>Марс Айбол+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21</v>
      </c>
      <c r="J43" s="89" t="str">
        <f>IF(В6_2!Уч9="","",В6_2!Уч9)</f>
        <v>Мухаметжанов Айдын+</v>
      </c>
      <c r="K43" s="90" t="str">
        <f t="shared" si="0"/>
        <v>-</v>
      </c>
      <c r="L43" s="165" t="str">
        <f>IF(В6_2!Уч5="","",В6_2!Уч5)</f>
        <v>Хамзин Рустем+</v>
      </c>
      <c r="M43" s="121"/>
      <c r="N43" s="121"/>
      <c r="O43" s="122"/>
      <c r="P43" s="66" t="s">
        <v>42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IF(В6_2!Уч2="","",В6_2!Уч2)</f>
        <v>Агитаев Ильяс</v>
      </c>
      <c r="K44" s="82" t="str">
        <f t="shared" si="0"/>
        <v>-</v>
      </c>
      <c r="L44" s="162" t="str">
        <f>IF(В6_2!Уч6="","",В6_2!Уч6)</f>
        <v>Жакенов Диас+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17</v>
      </c>
      <c r="J45" s="84" t="str">
        <f>IF(В6_2!Уч1="","",В6_2!Уч1)</f>
        <v>Марс Айбол+</v>
      </c>
      <c r="K45" s="85" t="str">
        <f t="shared" si="0"/>
        <v>-</v>
      </c>
      <c r="L45" s="163" t="str">
        <f>IF(В6_2!Уч7="","",В6_2!Уч7)</f>
        <v>Ким Матвей+</v>
      </c>
      <c r="M45" s="127"/>
      <c r="N45" s="127"/>
      <c r="O45" s="128"/>
      <c r="P45" s="58" t="s">
        <v>39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IF(В6_2!Уч5="","",В6_2!Уч5)</f>
        <v>Хамзин Рустем+</v>
      </c>
      <c r="K46" s="87" t="str">
        <f t="shared" si="0"/>
        <v>-</v>
      </c>
      <c r="L46" s="164" t="str">
        <f>IF(В6_2!Уч8="","",В6_2!Уч8)</f>
        <v>Жукин Асхат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22</v>
      </c>
      <c r="J47" s="89" t="str">
        <f>IF(В6_2!Уч4="","",В6_2!Уч4)</f>
        <v>Ибраймов Мухтар+</v>
      </c>
      <c r="K47" s="90" t="str">
        <f t="shared" si="0"/>
        <v>-</v>
      </c>
      <c r="L47" s="165" t="str">
        <f>IF(В6_2!Уч9="","",В6_2!Уч9)</f>
        <v>Мухаметжанов Айдын+</v>
      </c>
      <c r="M47" s="121"/>
      <c r="N47" s="121"/>
      <c r="O47" s="122"/>
      <c r="P47" s="66" t="s">
        <v>38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25</v>
      </c>
      <c r="J48" s="81" t="str">
        <f>IF(В6_2!Уч6="","",В6_2!Уч6)</f>
        <v>Жакенов Диас+</v>
      </c>
      <c r="K48" s="82" t="str">
        <f t="shared" si="0"/>
        <v>-</v>
      </c>
      <c r="L48" s="162" t="str">
        <f>IF(В6_2!Уч1="","",В6_2!Уч1)</f>
        <v>Марс Айбол+</v>
      </c>
      <c r="M48" s="124"/>
      <c r="N48" s="124"/>
      <c r="O48" s="125"/>
      <c r="P48" s="53" t="s">
        <v>37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25</v>
      </c>
      <c r="J49" s="84" t="str">
        <f>IF(В6_2!Уч7="","",В6_2!Уч7)</f>
        <v>Ким Матвей+</v>
      </c>
      <c r="K49" s="85" t="str">
        <f t="shared" si="0"/>
        <v>-</v>
      </c>
      <c r="L49" s="163" t="str">
        <f>IF(В6_2!Уч5="","",В6_2!Уч5)</f>
        <v>Хамзин Рустем+</v>
      </c>
      <c r="M49" s="127"/>
      <c r="N49" s="127"/>
      <c r="O49" s="128"/>
      <c r="P49" s="58" t="s">
        <v>35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22</v>
      </c>
      <c r="J50" s="86" t="str">
        <f>IF(В6_2!Уч9="","",В6_2!Уч9)</f>
        <v>Мухаметжанов Айдын+</v>
      </c>
      <c r="K50" s="87" t="str">
        <f t="shared" si="0"/>
        <v>-</v>
      </c>
      <c r="L50" s="164" t="str">
        <f>IF(В6_2!Уч3="","",В6_2!Уч3)</f>
        <v>Забанов Никита+</v>
      </c>
      <c r="M50" s="115"/>
      <c r="N50" s="115"/>
      <c r="O50" s="116"/>
      <c r="P50" s="62" t="s">
        <v>35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IF(В6_2!Уч8="","",В6_2!Уч8)</f>
        <v>Жукин Асхат</v>
      </c>
      <c r="K51" s="90" t="str">
        <f t="shared" si="0"/>
        <v>-</v>
      </c>
      <c r="L51" s="165" t="str">
        <f>IF(В6_2!Уч4="","",В6_2!Уч4)</f>
        <v>Ибраймов Мухтар+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IF(В6_2!Уч2="","",В6_2!Уч2)</f>
        <v>Агитаев Ильяс</v>
      </c>
      <c r="K52" s="82" t="str">
        <f t="shared" si="0"/>
        <v>-</v>
      </c>
      <c r="L52" s="162" t="str">
        <f>IF(В6_2!Уч4="","",В6_2!Уч4)</f>
        <v>Ибраймов Мухтар+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25</v>
      </c>
      <c r="J53" s="84" t="str">
        <f>IF(В6_2!Уч1="","",В6_2!Уч1)</f>
        <v>Марс Айбол+</v>
      </c>
      <c r="K53" s="85" t="str">
        <f t="shared" si="0"/>
        <v>-</v>
      </c>
      <c r="L53" s="163" t="str">
        <f>IF(В6_2!Уч5="","",В6_2!Уч5)</f>
        <v>Хамзин Рустем+</v>
      </c>
      <c r="M53" s="127"/>
      <c r="N53" s="127"/>
      <c r="O53" s="128"/>
      <c r="P53" s="58" t="s">
        <v>42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IF(В6_2!Уч3="","",В6_2!Уч3)</f>
        <v>Забанов Никита+</v>
      </c>
      <c r="K54" s="87" t="str">
        <f t="shared" si="0"/>
        <v>-</v>
      </c>
      <c r="L54" s="164" t="str">
        <f>IF(В6_2!Уч8="","",В6_2!Уч8)</f>
        <v>Жукин Асхат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22</v>
      </c>
      <c r="J55" s="89" t="str">
        <f>IF(В6_2!Уч7="","",В6_2!Уч7)</f>
        <v>Ким Матвей+</v>
      </c>
      <c r="K55" s="90" t="str">
        <f t="shared" si="0"/>
        <v>-</v>
      </c>
      <c r="L55" s="165" t="str">
        <f>IF(В6_2!Уч9="","",В6_2!Уч9)</f>
        <v>Мухаметжанов Айдын+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22</v>
      </c>
      <c r="J56" s="81" t="str">
        <f>IF(В6_2!Уч4="","",В6_2!Уч4)</f>
        <v>Ибраймов Мухтар+</v>
      </c>
      <c r="K56" s="82" t="str">
        <f t="shared" si="0"/>
        <v>-</v>
      </c>
      <c r="L56" s="162" t="str">
        <f>IF(В6_2!Уч1="","",В6_2!Уч1)</f>
        <v>Марс Айбол+</v>
      </c>
      <c r="M56" s="124"/>
      <c r="N56" s="124"/>
      <c r="O56" s="125"/>
      <c r="P56" s="53" t="s">
        <v>35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18</v>
      </c>
      <c r="J57" s="84" t="str">
        <f>IF(В6_2!Уч5="","",В6_2!Уч5)</f>
        <v>Хамзин Рустем+</v>
      </c>
      <c r="K57" s="85" t="str">
        <f t="shared" si="0"/>
        <v>-</v>
      </c>
      <c r="L57" s="163" t="str">
        <f>IF(В6_2!Уч3="","",В6_2!Уч3)</f>
        <v>Забанов Никита+</v>
      </c>
      <c r="M57" s="127"/>
      <c r="N57" s="127"/>
      <c r="O57" s="128"/>
      <c r="P57" s="58" t="s">
        <v>41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IF(В6_2!Уч9="","",В6_2!Уч9)</f>
        <v>Мухаметжанов Айдын+</v>
      </c>
      <c r="K58" s="87" t="str">
        <f t="shared" si="0"/>
        <v>-</v>
      </c>
      <c r="L58" s="164" t="str">
        <f>IF(В6_2!Уч2="","",В6_2!Уч2)</f>
        <v>Агитаев Ильяс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IF(В6_2!Уч8="","",В6_2!Уч8)</f>
        <v>Жукин Асхат</v>
      </c>
      <c r="K59" s="90" t="str">
        <f t="shared" si="0"/>
        <v>-</v>
      </c>
      <c r="L59" s="165" t="str">
        <f>IF(В6_2!Уч6="","",В6_2!Уч6)</f>
        <v>Жакенов Диас+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24</v>
      </c>
      <c r="J60" s="81" t="str">
        <f>IF(В6_2!Уч1="","",В6_2!Уч1)</f>
        <v>Марс Айбол+</v>
      </c>
      <c r="K60" s="82" t="str">
        <f t="shared" si="0"/>
        <v>-</v>
      </c>
      <c r="L60" s="162" t="str">
        <f>IF(В6_2!Уч3="","",В6_2!Уч3)</f>
        <v>Забанов Никита+</v>
      </c>
      <c r="M60" s="124"/>
      <c r="N60" s="124"/>
      <c r="O60" s="125"/>
      <c r="P60" s="53" t="s">
        <v>38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IF(В6_2!Уч2="","",В6_2!Уч2)</f>
        <v>Агитаев Ильяс</v>
      </c>
      <c r="K61" s="85" t="str">
        <f t="shared" si="0"/>
        <v>-</v>
      </c>
      <c r="L61" s="163" t="str">
        <f>IF(В6_2!Уч5="","",В6_2!Уч5)</f>
        <v>Хамзин Рустем+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23</v>
      </c>
      <c r="J62" s="86" t="str">
        <f>IF(В6_2!Уч4="","",В6_2!Уч4)</f>
        <v>Ибраймов Мухтар+</v>
      </c>
      <c r="K62" s="87" t="str">
        <f t="shared" si="0"/>
        <v>-</v>
      </c>
      <c r="L62" s="164" t="str">
        <f>IF(В6_2!Уч7="","",В6_2!Уч7)</f>
        <v>Ким Матвей+</v>
      </c>
      <c r="M62" s="115"/>
      <c r="N62" s="115"/>
      <c r="O62" s="116"/>
      <c r="P62" s="62" t="s">
        <v>42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18</v>
      </c>
      <c r="J63" s="89" t="str">
        <f>IF(В6_2!Уч6="","",В6_2!Уч6)</f>
        <v>Жакенов Диас+</v>
      </c>
      <c r="K63" s="90" t="str">
        <f t="shared" si="0"/>
        <v>-</v>
      </c>
      <c r="L63" s="165" t="str">
        <f>IF(В6_2!Уч9="","",В6_2!Уч9)</f>
        <v>Мухаметжанов Айдын+</v>
      </c>
      <c r="M63" s="121"/>
      <c r="N63" s="121"/>
      <c r="O63" s="122"/>
      <c r="P63" s="66" t="s">
        <v>41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IF(В6_2!Уч3="","",В6_2!Уч3)</f>
        <v>Забанов Никита+</v>
      </c>
      <c r="K64" s="82" t="str">
        <f t="shared" si="0"/>
        <v>-</v>
      </c>
      <c r="L64" s="162" t="str">
        <f>IF(В6_2!Уч2="","",В6_2!Уч2)</f>
        <v>Агитаев Ильяс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21</v>
      </c>
      <c r="J65" s="84" t="str">
        <f>IF(В6_2!Уч5="","",В6_2!Уч5)</f>
        <v>Хамзин Рустем+</v>
      </c>
      <c r="K65" s="85" t="str">
        <f t="shared" si="0"/>
        <v>-</v>
      </c>
      <c r="L65" s="163" t="str">
        <f>IF(В6_2!Уч4="","",В6_2!Уч4)</f>
        <v>Ибраймов Мухтар+</v>
      </c>
      <c r="M65" s="127"/>
      <c r="N65" s="127"/>
      <c r="O65" s="128"/>
      <c r="P65" s="58" t="s">
        <v>41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18</v>
      </c>
      <c r="J66" s="86" t="str">
        <f>IF(В6_2!Уч7="","",В6_2!Уч7)</f>
        <v>Ким Матвей+</v>
      </c>
      <c r="K66" s="87" t="str">
        <f t="shared" si="0"/>
        <v>-</v>
      </c>
      <c r="L66" s="164" t="str">
        <f>IF(В6_2!Уч6="","",В6_2!Уч6)</f>
        <v>Жакенов Диас+</v>
      </c>
      <c r="M66" s="115"/>
      <c r="N66" s="115"/>
      <c r="O66" s="116"/>
      <c r="P66" s="62" t="s">
        <v>35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IF(В6_2!Уч9="","",В6_2!Уч9)</f>
        <v>Мухаметжанов Айдын+</v>
      </c>
      <c r="K67" s="90" t="str">
        <f t="shared" si="0"/>
        <v>-</v>
      </c>
      <c r="L67" s="165" t="str">
        <f>IF(В6_2!Уч8="","",В6_2!Уч8)</f>
        <v>Жукин Асхат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IF(В6_2!Уч1="","",В6_2!Уч1)</f>
        <v>Марс Айбол+</v>
      </c>
      <c r="K68" s="82" t="str">
        <f t="shared" si="0"/>
        <v>-</v>
      </c>
      <c r="L68" s="162" t="str">
        <f>IF(В6_2!Уч2="","",В6_2!Уч2)</f>
        <v>Агитаев Ильяс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30</v>
      </c>
      <c r="J69" s="84" t="str">
        <f>IF(В6_2!Уч3="","",В6_2!Уч3)</f>
        <v>Забанов Никита+</v>
      </c>
      <c r="K69" s="85" t="str">
        <f t="shared" si="0"/>
        <v>-</v>
      </c>
      <c r="L69" s="163" t="str">
        <f>IF(В6_2!Уч4="","",В6_2!Уч4)</f>
        <v>Ибраймов Мухтар+</v>
      </c>
      <c r="M69" s="127"/>
      <c r="N69" s="127"/>
      <c r="O69" s="128"/>
      <c r="P69" s="58" t="s">
        <v>37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25</v>
      </c>
      <c r="J70" s="86" t="str">
        <f>IF(В6_2!Уч5="","",В6_2!Уч5)</f>
        <v>Хамзин Рустем+</v>
      </c>
      <c r="K70" s="87" t="str">
        <f t="shared" si="0"/>
        <v>-</v>
      </c>
      <c r="L70" s="164" t="str">
        <f>IF(В6_2!Уч6="","",В6_2!Уч6)</f>
        <v>Жакенов Диас+</v>
      </c>
      <c r="M70" s="115"/>
      <c r="N70" s="115"/>
      <c r="O70" s="116"/>
      <c r="P70" s="62" t="s">
        <v>41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IF(В6_2!Уч7="","",В6_2!Уч7)</f>
        <v>Ким Матвей+</v>
      </c>
      <c r="K71" s="90" t="str">
        <f t="shared" si="0"/>
        <v>-</v>
      </c>
      <c r="L71" s="165" t="str">
        <f>IF(В6_2!Уч8="","",В6_2!Уч8)</f>
        <v>Жукин Асхат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514" priority="13">
      <formula>$S$36="сыграна"</formula>
    </cfRule>
  </conditionalFormatting>
  <conditionalFormatting sqref="I37:Q37">
    <cfRule type="expression" dxfId="3513" priority="15">
      <formula>$S$37="сыграна"</formula>
    </cfRule>
  </conditionalFormatting>
  <conditionalFormatting sqref="I38:Q38">
    <cfRule type="expression" dxfId="3512" priority="4">
      <formula>$S$38="сыграна"</formula>
    </cfRule>
  </conditionalFormatting>
  <conditionalFormatting sqref="I39:Q39">
    <cfRule type="expression" dxfId="3511" priority="5">
      <formula>$S$39="сыграна"</formula>
    </cfRule>
  </conditionalFormatting>
  <conditionalFormatting sqref="I40:Q40">
    <cfRule type="expression" dxfId="3510" priority="6">
      <formula>$S$40="сыграна"</formula>
    </cfRule>
  </conditionalFormatting>
  <conditionalFormatting sqref="I41:Q41">
    <cfRule type="expression" dxfId="3509" priority="7">
      <formula>$S$41="сыграна"</formula>
    </cfRule>
  </conditionalFormatting>
  <conditionalFormatting sqref="I42:Q42">
    <cfRule type="expression" dxfId="3508" priority="8">
      <formula>$S$42="сыграна"</formula>
    </cfRule>
  </conditionalFormatting>
  <conditionalFormatting sqref="I43:Q43">
    <cfRule type="expression" dxfId="3507" priority="9">
      <formula>$S$43="сыграна"</formula>
    </cfRule>
  </conditionalFormatting>
  <conditionalFormatting sqref="I44:Q44">
    <cfRule type="expression" dxfId="3506" priority="10">
      <formula>$S$44="сыграна"</formula>
    </cfRule>
  </conditionalFormatting>
  <conditionalFormatting sqref="I45:Q45">
    <cfRule type="expression" dxfId="3505" priority="11">
      <formula>$S$45="сыграна"</formula>
    </cfRule>
  </conditionalFormatting>
  <conditionalFormatting sqref="I48:Q48">
    <cfRule type="expression" dxfId="3504" priority="17">
      <formula>$S$48="сыграна"</formula>
    </cfRule>
  </conditionalFormatting>
  <conditionalFormatting sqref="I49:Q49">
    <cfRule type="expression" dxfId="3503" priority="18">
      <formula>$S$49="сыграна"</formula>
    </cfRule>
  </conditionalFormatting>
  <conditionalFormatting sqref="I50:Q50">
    <cfRule type="expression" dxfId="3502" priority="19">
      <formula>$S$50="сыграна"</formula>
    </cfRule>
  </conditionalFormatting>
  <conditionalFormatting sqref="I51:Q51">
    <cfRule type="expression" dxfId="3501" priority="20">
      <formula>$S$51="сыграна"</formula>
    </cfRule>
  </conditionalFormatting>
  <conditionalFormatting sqref="I52:Q52">
    <cfRule type="expression" dxfId="3500" priority="21">
      <formula>$S$52="сыграна"</formula>
    </cfRule>
  </conditionalFormatting>
  <conditionalFormatting sqref="I53:Q53">
    <cfRule type="expression" dxfId="3499" priority="22">
      <formula>$S$53="сыграна"</formula>
    </cfRule>
  </conditionalFormatting>
  <conditionalFormatting sqref="I54:Q54">
    <cfRule type="expression" dxfId="3498" priority="23">
      <formula>$S$54="сыграна"</formula>
    </cfRule>
  </conditionalFormatting>
  <conditionalFormatting sqref="I55:Q55">
    <cfRule type="expression" dxfId="3497" priority="24">
      <formula>$S$55="сыграна"</formula>
    </cfRule>
  </conditionalFormatting>
  <conditionalFormatting sqref="I56:Q56">
    <cfRule type="expression" dxfId="3496" priority="25">
      <formula>$S$56="сыграна"</formula>
    </cfRule>
  </conditionalFormatting>
  <conditionalFormatting sqref="I62:Q62">
    <cfRule type="expression" dxfId="3495" priority="2">
      <formula>$S$62="сыграна"</formula>
    </cfRule>
  </conditionalFormatting>
  <conditionalFormatting sqref="I63:Q63">
    <cfRule type="expression" dxfId="3494" priority="31">
      <formula>$S$63="сыграна"</formula>
    </cfRule>
  </conditionalFormatting>
  <conditionalFormatting sqref="I64:Q64">
    <cfRule type="expression" dxfId="3493" priority="32">
      <formula>$S$64="сыграна"</formula>
    </cfRule>
  </conditionalFormatting>
  <conditionalFormatting sqref="I65:Q65">
    <cfRule type="expression" dxfId="3492" priority="33">
      <formula>$S$65="сыграна"</formula>
    </cfRule>
  </conditionalFormatting>
  <conditionalFormatting sqref="I66:Q66">
    <cfRule type="expression" dxfId="3491" priority="34">
      <formula>$S$66="сыграна"</formula>
    </cfRule>
  </conditionalFormatting>
  <conditionalFormatting sqref="I67:Q67">
    <cfRule type="expression" dxfId="3490" priority="35">
      <formula>$S$67="сыграна"</formula>
    </cfRule>
  </conditionalFormatting>
  <conditionalFormatting sqref="I68:Q68">
    <cfRule type="expression" dxfId="3489" priority="36">
      <formula>$S$68="сыграна"</formula>
    </cfRule>
  </conditionalFormatting>
  <conditionalFormatting sqref="I69:Q69">
    <cfRule type="expression" dxfId="3488" priority="37">
      <formula>$S$69="сыграна"</formula>
    </cfRule>
  </conditionalFormatting>
  <conditionalFormatting sqref="I70:Q70">
    <cfRule type="expression" dxfId="3487" priority="38">
      <formula>$S$70="сыграна"</formula>
    </cfRule>
  </conditionalFormatting>
  <conditionalFormatting sqref="I71:Q71">
    <cfRule type="expression" dxfId="3486" priority="39">
      <formula>$S$71="сыграна"</formula>
    </cfRule>
  </conditionalFormatting>
  <conditionalFormatting sqref="I36:R36 Q13:Q15 M25:M27">
    <cfRule type="expression" dxfId="3485" priority="14">
      <formula>$S$36="встреча играется"</formula>
    </cfRule>
  </conditionalFormatting>
  <conditionalFormatting sqref="I37:R37 R10:R12 L28:L30">
    <cfRule type="expression" dxfId="3484" priority="40">
      <formula>$S$37="встреча играется"</formula>
    </cfRule>
  </conditionalFormatting>
  <conditionalFormatting sqref="I38:R38 P16:P18 N22:N24">
    <cfRule type="expression" dxfId="3483" priority="41">
      <formula>$S$38="встреча играется"</formula>
    </cfRule>
  </conditionalFormatting>
  <conditionalFormatting sqref="I39:R39 S7:S9 K31:K33">
    <cfRule type="expression" dxfId="3482" priority="42">
      <formula>$S$39="встреча играется"</formula>
    </cfRule>
  </conditionalFormatting>
  <conditionalFormatting sqref="I40:R40 Q10:Q12 L25:L27">
    <cfRule type="expression" dxfId="3481" priority="43">
      <formula>$S$40="встреча играется"</formula>
    </cfRule>
  </conditionalFormatting>
  <conditionalFormatting sqref="I41:R41 P13:P15 M22:M24">
    <cfRule type="expression" dxfId="3480" priority="44">
      <formula>$S$41="встреча играется"</formula>
    </cfRule>
  </conditionalFormatting>
  <conditionalFormatting sqref="I42:R42 R7:R9 K28:K30">
    <cfRule type="expression" dxfId="3479" priority="45">
      <formula>$S$42="встреча играется"</formula>
    </cfRule>
  </conditionalFormatting>
  <conditionalFormatting sqref="I43:R43 S19:S21 O31:O33">
    <cfRule type="expression" dxfId="3478" priority="46">
      <formula>$S$43="встреча играется"</formula>
    </cfRule>
  </conditionalFormatting>
  <conditionalFormatting sqref="I44:R44 P10:P12 L22:L24">
    <cfRule type="expression" dxfId="3477" priority="47">
      <formula>$S$44="встреча играется"</formula>
    </cfRule>
  </conditionalFormatting>
  <conditionalFormatting sqref="I45:R45 Q7:Q9 K25:K27">
    <cfRule type="expression" dxfId="3476" priority="48">
      <formula>$S$45="встреча играется"</formula>
    </cfRule>
  </conditionalFormatting>
  <conditionalFormatting sqref="I46:R46 R19:R21 O28:O30">
    <cfRule type="expression" dxfId="3475" priority="49">
      <formula>$S$46="встреча играется"</formula>
    </cfRule>
  </conditionalFormatting>
  <conditionalFormatting sqref="I46:R46">
    <cfRule type="expression" dxfId="3474" priority="16">
      <formula>$S$46="сыграна"</formula>
    </cfRule>
  </conditionalFormatting>
  <conditionalFormatting sqref="I47:R47 S16:S18 N31:N33">
    <cfRule type="expression" dxfId="3473" priority="50">
      <formula>$S$47="встреча играется"</formula>
    </cfRule>
  </conditionalFormatting>
  <conditionalFormatting sqref="I47:R47">
    <cfRule type="expression" dxfId="3472" priority="12">
      <formula>$S$47="сыграна"</formula>
    </cfRule>
  </conditionalFormatting>
  <conditionalFormatting sqref="I48:R48 P7:P9 K22:K24">
    <cfRule type="expression" dxfId="3471" priority="51">
      <formula>$S$48="встреча играется"</formula>
    </cfRule>
  </conditionalFormatting>
  <conditionalFormatting sqref="I49:R49 Q19:Q21 O25:O27">
    <cfRule type="expression" dxfId="3470" priority="52">
      <formula>$S$49="встреча играется"</formula>
    </cfRule>
  </conditionalFormatting>
  <conditionalFormatting sqref="I50:R50 S13:S15 M31:M33">
    <cfRule type="expression" dxfId="3469" priority="53">
      <formula>$S$50="встреча играется"</formula>
    </cfRule>
  </conditionalFormatting>
  <conditionalFormatting sqref="I51:R51 R16:R18 N28:N30">
    <cfRule type="expression" dxfId="3468" priority="54">
      <formula>$S$51="встреча играется"</formula>
    </cfRule>
  </conditionalFormatting>
  <conditionalFormatting sqref="I52:R52 N10:N12 L16:L18">
    <cfRule type="expression" dxfId="3467" priority="55">
      <formula>$S$52="встреча играется"</formula>
    </cfRule>
  </conditionalFormatting>
  <conditionalFormatting sqref="I53:R53 O7:O9 K19:K21">
    <cfRule type="expression" dxfId="3466" priority="56">
      <formula>$S$53="встреча играется"</formula>
    </cfRule>
  </conditionalFormatting>
  <conditionalFormatting sqref="I54:R54 R13:R15 M28:M30">
    <cfRule type="expression" dxfId="3465" priority="57">
      <formula>$S$54="встреча играется"</formula>
    </cfRule>
  </conditionalFormatting>
  <conditionalFormatting sqref="I55:R55 S25:S27 Q31:Q33">
    <cfRule type="expression" dxfId="3464" priority="58">
      <formula>$S$55="встреча играется"</formula>
    </cfRule>
  </conditionalFormatting>
  <conditionalFormatting sqref="I56:R56 N7:N9 K16:K18">
    <cfRule type="expression" dxfId="3463" priority="59">
      <formula>$S$56="встреча играется"</formula>
    </cfRule>
  </conditionalFormatting>
  <conditionalFormatting sqref="I57:R57 O13:O15 M19:M21">
    <cfRule type="expression" dxfId="3462" priority="60">
      <formula>$S$57="встреча играется"</formula>
    </cfRule>
  </conditionalFormatting>
  <conditionalFormatting sqref="I57:R57">
    <cfRule type="expression" dxfId="3461" priority="26">
      <formula>$S$57="сыграна"</formula>
    </cfRule>
  </conditionalFormatting>
  <conditionalFormatting sqref="I58:R58 S10:S12 L31:L33">
    <cfRule type="expression" dxfId="3460" priority="61">
      <formula>$S$58="встреча играется"</formula>
    </cfRule>
  </conditionalFormatting>
  <conditionalFormatting sqref="I58:R58">
    <cfRule type="expression" dxfId="3459" priority="27">
      <formula>$S$58="сыграна"</formula>
    </cfRule>
  </conditionalFormatting>
  <conditionalFormatting sqref="I59:R59 R22:R24 P28:P30">
    <cfRule type="expression" dxfId="3458" priority="62">
      <formula>$S$59="встреча играется"</formula>
    </cfRule>
  </conditionalFormatting>
  <conditionalFormatting sqref="I59:R59">
    <cfRule type="expression" dxfId="3457" priority="28">
      <formula>$S$59="сыграна"</formula>
    </cfRule>
  </conditionalFormatting>
  <conditionalFormatting sqref="I60:R60 M7:M9 K13:K15">
    <cfRule type="expression" dxfId="3456" priority="63">
      <formula>$S$60="встреча играется"</formula>
    </cfRule>
  </conditionalFormatting>
  <conditionalFormatting sqref="I60:R60">
    <cfRule type="expression" dxfId="3455" priority="29">
      <formula>$S$60="сыграна"</formula>
    </cfRule>
  </conditionalFormatting>
  <conditionalFormatting sqref="I61:R61 O10:O12 L19:L21">
    <cfRule type="expression" dxfId="3454" priority="64">
      <formula>$S$61="встреча играется"</formula>
    </cfRule>
  </conditionalFormatting>
  <conditionalFormatting sqref="I61:R61">
    <cfRule type="expression" dxfId="3453" priority="30">
      <formula>$S$61="сыграна"</formula>
    </cfRule>
  </conditionalFormatting>
  <conditionalFormatting sqref="I62:R62 Q16:Q18 N25:N27">
    <cfRule type="expression" dxfId="3452" priority="3">
      <formula>$S$62="встреча играется"</formula>
    </cfRule>
  </conditionalFormatting>
  <conditionalFormatting sqref="I63:R63 S22:S24 P31:P33">
    <cfRule type="expression" dxfId="3451" priority="65">
      <formula>$S$63="встреча играется"</formula>
    </cfRule>
  </conditionalFormatting>
  <conditionalFormatting sqref="I64:R64 M10:M12 L13:L15">
    <cfRule type="expression" dxfId="3450" priority="66">
      <formula>$S$64="встреча играется"</formula>
    </cfRule>
  </conditionalFormatting>
  <conditionalFormatting sqref="I65:R65 O16:O18 N19:N21">
    <cfRule type="expression" dxfId="3449" priority="67">
      <formula>$S$65="встреча играется"</formula>
    </cfRule>
  </conditionalFormatting>
  <conditionalFormatting sqref="I66:R66 Q22:Q24 P25:P27">
    <cfRule type="expression" dxfId="3448" priority="68">
      <formula>$S$66="встреча играется"</formula>
    </cfRule>
  </conditionalFormatting>
  <conditionalFormatting sqref="I67:R67 S28:S30 R31:R33">
    <cfRule type="expression" dxfId="3447" priority="69">
      <formula>$S$67="встреча играется"</formula>
    </cfRule>
  </conditionalFormatting>
  <conditionalFormatting sqref="I68:R68 L7:L9 K10:K12">
    <cfRule type="expression" dxfId="3446" priority="70">
      <formula>$S$68="встреча играется"</formula>
    </cfRule>
  </conditionalFormatting>
  <conditionalFormatting sqref="I69:R69 N13:N15 M16:M18">
    <cfRule type="expression" dxfId="3445" priority="71">
      <formula>$S$69="встреча играется"</formula>
    </cfRule>
  </conditionalFormatting>
  <conditionalFormatting sqref="I70:R70 P19:P21 O22:O24">
    <cfRule type="expression" dxfId="3444" priority="72">
      <formula>$S$70="встреча играется"</formula>
    </cfRule>
  </conditionalFormatting>
  <conditionalFormatting sqref="I71:R71 R25:R27 Q28:Q30">
    <cfRule type="expression" dxfId="3443" priority="73">
      <formula>$S$71="встреча играется"</formula>
    </cfRule>
  </conditionalFormatting>
  <conditionalFormatting sqref="J7:J33">
    <cfRule type="endsWith" dxfId="3442" priority="1" operator="endsWith" text="+">
      <formula>RIGHT((J7),LEN("+"))=("+")</formula>
    </cfRule>
  </conditionalFormatting>
  <dataValidations count="1">
    <dataValidation type="list" allowBlank="1" sqref="P36:P71" xr:uid="{00000000-0002-0000-1300-000000000000}">
      <formula1>В6_2!Список_счета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8.8554687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288</v>
      </c>
      <c r="E7" s="22"/>
      <c r="F7" s="67"/>
      <c r="G7" s="94">
        <v>1</v>
      </c>
      <c r="H7" s="97"/>
      <c r="I7" s="97"/>
      <c r="J7" s="100" t="s">
        <v>288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>
        <f>IF((AND(COUNTIF(J7:J30,"&gt;""")&gt;2,COUNTIF(P33:P60,"&gt;""")&gt;0)),SUM(K7,L7,M7,N7,O7,P7,Q7,R7),"")</f>
        <v>0</v>
      </c>
      <c r="T7" s="149"/>
      <c r="U7" s="91" t="s">
        <v>17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289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290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291</v>
      </c>
      <c r="E10" s="22"/>
      <c r="F10" s="67"/>
      <c r="G10" s="94">
        <v>2</v>
      </c>
      <c r="H10" s="97"/>
      <c r="I10" s="97"/>
      <c r="J10" s="100" t="s">
        <v>292</v>
      </c>
      <c r="K10" s="33" t="str">
        <f>IF(RIGHT(P57,1)="L",0,(IF(P57="","",(IF(RIGHT(P57,1)&gt;LEFT(P57,1),2,1)))))</f>
        <v/>
      </c>
      <c r="L10" s="106"/>
      <c r="M10" s="23">
        <f>IF(RIGHT(P54,1)="L",0,(IF(P54="","",(IF(RIGHT(P54,1)&gt;LEFT(P54,1),2,1)))))</f>
        <v>2</v>
      </c>
      <c r="N10" s="23">
        <f>IF(LEFT(P50,1)="L",0,(IF(P50="","",(IF(LEFT(P50,1)&gt;RIGHT(P50,1),2,1)))))</f>
        <v>1</v>
      </c>
      <c r="O10" s="24">
        <f>IF(RIGHT(P37,1)="L",0,(IF(P37="","",(IF(RIGHT(P37,1)&gt;LEFT(P37,1),2,1)))))</f>
        <v>2</v>
      </c>
      <c r="P10" s="23">
        <f>IF(LEFT(P33,1)="L",0,(IF(P33="","",(IF(LEFT(P33,1)&gt;RIGHT(P33,1),2,1)))))</f>
        <v>1</v>
      </c>
      <c r="Q10" s="23">
        <f>IF(RIGHT(P47,1)="L",0,(IF(P47="","",(IF(RIGHT(P47,1)&gt;LEFT(P47,1),2,1)))))</f>
        <v>1</v>
      </c>
      <c r="R10" s="25">
        <f>IF(LEFT(P42,1)="L",0,(IF(P42="","",(IF(LEFT(P42,1)&gt;RIGHT(P42,1),2,1)))))</f>
        <v>1</v>
      </c>
      <c r="S10" s="109">
        <f>IF((AND(COUNTIF(J7:J30,"&gt;""")&gt;2,COUNTIF(P33:P60,"&gt;""")&gt;0)),SUM(K10,L10,M10,N10,O10,P10,Q10,R10),"")</f>
        <v>8</v>
      </c>
      <c r="T10" s="149">
        <f>4/3</f>
        <v>1.3333333333333333</v>
      </c>
      <c r="U10" s="91" t="s">
        <v>13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293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1:3</v>
      </c>
      <c r="O11" s="35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2:3</v>
      </c>
      <c r="Q11" s="26" t="str">
        <f>IF(RIGHT(P47,1)="W",$M$4&amp;":0(W)",IF(RIGHT(P47,1)="L","0:"&amp;$M$4&amp;"(L)",IF(P47="","",RIGHT(P47,1)&amp;":"&amp;LEFT(P47,1))))</f>
        <v>0:3</v>
      </c>
      <c r="R11" s="39" t="str">
        <f>IF(LEFT(P42,1)="W",$M$4&amp;":0(W)",IF(LEFT(P42,1)="L","0:"&amp;$M$4&amp;"(L)",IF(P42="","",P42)))</f>
        <v>0:3</v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294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295</v>
      </c>
      <c r="E13" s="22"/>
      <c r="F13" s="67"/>
      <c r="G13" s="94">
        <v>3</v>
      </c>
      <c r="H13" s="97"/>
      <c r="I13" s="97"/>
      <c r="J13" s="100" t="s">
        <v>296</v>
      </c>
      <c r="K13" s="33" t="str">
        <f>IF(RIGHT(P49,1)="L",0,(IF(P49="","",(IF(RIGHT(P49,1)&gt;LEFT(P49,1),2,1)))))</f>
        <v/>
      </c>
      <c r="L13" s="23">
        <f>IF(LEFT(P54,1)="L",0,(IF(P54="","",(IF(LEFT(P54,1)&gt;RIGHT(P54,1),2,1)))))</f>
        <v>1</v>
      </c>
      <c r="M13" s="106"/>
      <c r="N13" s="23">
        <f>IF(LEFT(P58,1)="L",0,(IF(P58="","",(IF(LEFT(P58,1)&gt;RIGHT(P58,1),2,1)))))</f>
        <v>2</v>
      </c>
      <c r="O13" s="24">
        <f>IF(LEFT(P34,1)="L",0,(IF(P34="","",(IF(LEFT(P34,1)&gt;RIGHT(P34,1),2,1)))))</f>
        <v>2</v>
      </c>
      <c r="P13" s="23">
        <f>IF(RIGHT(P48,1)="L",0,(IF(P48="","",(IF(RIGHT(P48,1)&gt;LEFT(P48,1),2,1)))))</f>
        <v>1</v>
      </c>
      <c r="Q13" s="23">
        <f>IF(LEFT(P44,1)="L",0,(IF(P44="","",(IF(LEFT(P44,1)&gt;RIGHT(P44,1),2,1)))))</f>
        <v>1</v>
      </c>
      <c r="R13" s="25">
        <f>IF(RIGHT(P39,1)="L",0,(IF(P39="","",(IF(RIGHT(P39,1)&gt;LEFT(P39,1),2,1)))))</f>
        <v>1</v>
      </c>
      <c r="S13" s="109">
        <f>IF((AND(COUNTIF(J7:J30,"&gt;""")&gt;2,COUNTIF(P33:P60,"&gt;""")&gt;0)),SUM(K13,L13,M13,N13,O13,P13,Q13,R13),"")</f>
        <v>8</v>
      </c>
      <c r="T13" s="149">
        <f>3/3</f>
        <v>1</v>
      </c>
      <c r="U13" s="91" t="s">
        <v>14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297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>0:3</v>
      </c>
      <c r="M14" s="107"/>
      <c r="N14" s="27" t="str">
        <f>IF(LEFT(P58,1)="W",$M$4&amp;":0(W)",IF(LEFT(P58,1)="L","0:"&amp;$M$4&amp;"(L)",IF(P58="","",P58)))</f>
        <v>3:0</v>
      </c>
      <c r="O14" s="28" t="str">
        <f>IF(LEFT(P34,1)="W",$M$4&amp;":0(W)",IF(LEFT(P34,1)="L","0:"&amp;$M$4&amp;"(L)",IF(P34="","",P34)))</f>
        <v>3:1</v>
      </c>
      <c r="P14" s="26" t="str">
        <f>IF(RIGHT(P48,1)="W",$M$4&amp;":0(W)",IF(RIGHT(P48,1)="L","0:"&amp;$M$4&amp;"(L)",IF(P48="","",RIGHT(P48,1)&amp;":"&amp;LEFT(P48,1))))</f>
        <v>2:3</v>
      </c>
      <c r="Q14" s="27" t="str">
        <f>IF(LEFT(P44,1)="W",$M$4&amp;":0(W)",IF(LEFT(P44,1)="L","0:"&amp;$M$4&amp;"(L)",IF(P44="","",P44)))</f>
        <v>1:3</v>
      </c>
      <c r="R14" s="29" t="str">
        <f>IF(RIGHT(P39,1)="W",$M$4&amp;":0(W)",IF(RIGHT(P39,1)="L","0:"&amp;$M$4&amp;"(L)",IF(P39="","",RIGHT(P39,1)&amp;":"&amp;LEFT(P39,1))))</f>
        <v>0:3</v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298</v>
      </c>
      <c r="K16" s="33" t="str">
        <f>IF(LEFT(P53,1)="L",0,(IF(P53="","",(IF(LEFT(P53,1)&gt;RIGHT(P53,1),2,1)))))</f>
        <v/>
      </c>
      <c r="L16" s="23">
        <f>IF(RIGHT(P50,1)="L",0,(IF(P50="","",(IF(RIGHT(P50,1)&gt;LEFT(P50,1),2,1)))))</f>
        <v>2</v>
      </c>
      <c r="M16" s="23">
        <f>IF(RIGHT(P58,1)="L",0,(IF(P58="","",(IF(RIGHT(P58,1)&gt;LEFT(P58,1),2,1)))))</f>
        <v>1</v>
      </c>
      <c r="N16" s="106"/>
      <c r="O16" s="24">
        <f>IF(RIGHT(P46,1)="L",0,(IF(P46="","",(IF(RIGHT(P46,1)&gt;LEFT(P46,1),2,1)))))</f>
        <v>2</v>
      </c>
      <c r="P16" s="23">
        <f>IF(LEFT(P43,1)="L",0,(IF(P43="","",(IF(LEFT(P43,1)&gt;RIGHT(P43,1),2,1)))))</f>
        <v>1</v>
      </c>
      <c r="Q16" s="23">
        <f>IF(RIGHT(P40,1)="L",0,(IF(P40="","",(IF(RIGHT(P40,1)&gt;LEFT(P40,1),2,1)))))</f>
        <v>1</v>
      </c>
      <c r="R16" s="25">
        <f>IF(LEFT(P36,1)="L",0,(IF(P36="","",(IF(LEFT(P36,1)&gt;RIGHT(P36,1),2,1)))))</f>
        <v>1</v>
      </c>
      <c r="S16" s="109">
        <f>IF((AND(COUNTIF(J7:J30,"&gt;""")&gt;2,COUNTIF(P33:P60,"&gt;""")&gt;0)),SUM(K16,L16,M16,N16,O16,P16,Q16,R16),"")</f>
        <v>8</v>
      </c>
      <c r="T16" s="149">
        <f>3/4</f>
        <v>0.75</v>
      </c>
      <c r="U16" s="91" t="s">
        <v>15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>3:1</v>
      </c>
      <c r="M17" s="26" t="str">
        <f>IF(RIGHT(P58,1)="W",$M$4&amp;":0(W)",IF(RIGHT(P58,1)="L","0:"&amp;$M$4&amp;"(L)",IF(P58="","",RIGHT(P58,1)&amp;":"&amp;LEFT(P58,1))))</f>
        <v>0:3</v>
      </c>
      <c r="N17" s="107"/>
      <c r="O17" s="35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0:3</v>
      </c>
      <c r="Q17" s="26" t="str">
        <f>IF(RIGHT(P40,1)="W",$M$4&amp;":0(W)",IF(RIGHT(P40,1)="L","0:"&amp;$M$4&amp;"(L)",IF(P40="","",RIGHT(P40,1)&amp;":"&amp;LEFT(P40,1))))</f>
        <v>0:3</v>
      </c>
      <c r="R17" s="39" t="str">
        <f>IF(LEFT(P36,1)="W",$M$4&amp;":0(W)",IF(LEFT(P36,1)="L","0:"&amp;$M$4&amp;"(L)",IF(P36="","",P36)))</f>
        <v>0:3</v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299</v>
      </c>
      <c r="K19" s="33" t="str">
        <f>IF(RIGHT(P41,1)="L",0,(IF(P41="","",(IF(RIGHT(P41,1)&gt;LEFT(P41,1),2,1)))))</f>
        <v/>
      </c>
      <c r="L19" s="23">
        <f>IF(LEFT(P37,1)="L",0,(IF(P37="","",(IF(LEFT(P37,1)&gt;RIGHT(P37,1),2,1)))))</f>
        <v>1</v>
      </c>
      <c r="M19" s="23">
        <f>IF(RIGHT(P34,1)="L",0,(IF(P34="","",(IF(RIGHT(P34,1)&gt;LEFT(P34,1),2,1)))))</f>
        <v>1</v>
      </c>
      <c r="N19" s="23">
        <f>IF(LEFT(P46,1)="L",0,(IF(P46="","",(IF(LEFT(P46,1)&gt;RIGHT(P46,1),2,1)))))</f>
        <v>1</v>
      </c>
      <c r="O19" s="103"/>
      <c r="P19" s="23">
        <f>IF(LEFT(P59,1)="L",0,(IF(P59="","",(IF(LEFT(P59,1)&gt;RIGHT(P59,1),2,1)))))</f>
        <v>1</v>
      </c>
      <c r="Q19" s="23">
        <f>IF(LEFT(P51,1)="L",0,(IF(P51="","",(IF(LEFT(P51,1)&gt;RIGHT(P51,1),2,1)))))</f>
        <v>1</v>
      </c>
      <c r="R19" s="25">
        <f>IF(RIGHT(P56,1)="L",0,(IF(P56="","",(IF(RIGHT(P56,1)&gt;LEFT(P56,1),2,1)))))</f>
        <v>1</v>
      </c>
      <c r="S19" s="109">
        <f>IF((AND(COUNTIF(J7:J30,"&gt;""")&gt;2,COUNTIF(P33:P60,"&gt;""")&gt;0)),SUM(K19,L19,M19,N19,O19,P19,Q19,R19),"")</f>
        <v>6</v>
      </c>
      <c r="T19" s="149"/>
      <c r="U19" s="91" t="s">
        <v>16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>0:3</v>
      </c>
      <c r="M20" s="26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2:3</v>
      </c>
      <c r="O20" s="104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0:3</v>
      </c>
      <c r="R20" s="29" t="str">
        <f>IF(RIGHT(P56,1)="W",$M$4&amp;":0(W)",IF(RIGHT(P56,1)="L","0:"&amp;$M$4&amp;"(L)",IF(P56="","",RIGHT(P56,1)&amp;":"&amp;LEFT(P56,1))))</f>
        <v>1:3</v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300</v>
      </c>
      <c r="K22" s="33" t="str">
        <f>IF(LEFT(P38,1)="L",0,(IF(P38="","",(IF(LEFT(P38,1)&gt;RIGHT(P38,1),2,1)))))</f>
        <v/>
      </c>
      <c r="L22" s="23">
        <f>IF(RIGHT(P33,1)="L",0,(IF(P33="","",(IF(RIGHT(P33,1)&gt;LEFT(P33,1),2,1)))))</f>
        <v>2</v>
      </c>
      <c r="M22" s="23">
        <f>IF(LEFT(P48,1)="L",0,(IF(P48="","",(IF(LEFT(P48,1)&gt;RIGHT(P48,1),2,1)))))</f>
        <v>2</v>
      </c>
      <c r="N22" s="23">
        <f>IF(RIGHT(P43,1)="L",0,(IF(P43="","",(IF(RIGHT(P43,1)&gt;LEFT(P43,1),2,1)))))</f>
        <v>2</v>
      </c>
      <c r="O22" s="24">
        <f>IF(RIGHT(P59,1)="L",0,(IF(P59="","",(IF(RIGHT(P59,1)&gt;LEFT(P59,1),2,1)))))</f>
        <v>2</v>
      </c>
      <c r="P22" s="106"/>
      <c r="Q22" s="23">
        <f>IF(RIGHT(P55,1)="L",0,(IF(P55="","",(IF(RIGHT(P55,1)&gt;LEFT(P55,1),2,1)))))</f>
        <v>2</v>
      </c>
      <c r="R22" s="25">
        <f>IF(LEFT(P52,1)="L",0,(IF(P52="","",(IF(LEFT(P52,1)&gt;RIGHT(P52,1),2,1)))))</f>
        <v>1</v>
      </c>
      <c r="S22" s="109">
        <f>IF((AND(COUNTIF(J7:J30,"&gt;""")&gt;2,COUNTIF(P33:P60,"&gt;""")&gt;0)),SUM(K22,L22,M22,N22,O22,P22,Q22,R22),"")</f>
        <v>11</v>
      </c>
      <c r="T22" s="149">
        <f>4/5</f>
        <v>0.8</v>
      </c>
      <c r="U22" s="91" t="s">
        <v>11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3:2</v>
      </c>
      <c r="N23" s="26" t="str">
        <f>IF(RIGHT(P43,1)="W",$M$4&amp;":0(W)",IF(RIGHT(P43,1)="L","0:"&amp;$M$4&amp;"(L)",IF(P43="","",RIGHT(P43,1)&amp;":"&amp;LEFT(P43,1))))</f>
        <v>3:0</v>
      </c>
      <c r="O23" s="35" t="str">
        <f>IF(RIGHT(P59,1)="W",$M$4&amp;":0(W)",IF(RIGHT(P59,1)="L","0:"&amp;$M$4&amp;"(L)",IF(P59="","",RIGHT(P59,1)&amp;":"&amp;LEFT(P59,1))))</f>
        <v>3:0</v>
      </c>
      <c r="P23" s="107"/>
      <c r="Q23" s="26" t="str">
        <f>IF(RIGHT(P55,1)="W",$M$4&amp;":0(W)",IF(RIGHT(P55,1)="L","0:"&amp;$M$4&amp;"(L)",IF(P55="","",RIGHT(P55,1)&amp;":"&amp;LEFT(P55,1))))</f>
        <v>3:2</v>
      </c>
      <c r="R23" s="39" t="str">
        <f>IF(LEFT(P52,1)="W",$M$4&amp;":0(W)",IF(LEFT(P52,1)="L","0:"&amp;$M$4&amp;"(L)",IF(P52="","",P52)))</f>
        <v>1:3</v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301</v>
      </c>
      <c r="K25" s="33" t="str">
        <f>IF(RIGHT(P35,1)="L",0,(IF(P35="","",(IF(RIGHT(P35,1)&gt;LEFT(P35,1),2,1)))))</f>
        <v/>
      </c>
      <c r="L25" s="23">
        <f>IF(LEFT(P47,1)="L",0,(IF(P47="","",(IF(LEFT(P47,1)&gt;RIGHT(P47,1),2,1)))))</f>
        <v>2</v>
      </c>
      <c r="M25" s="23">
        <f>IF(RIGHT(P44,1)="L",0,(IF(P44="","",(IF(RIGHT(P44,1)&gt;LEFT(P44,1),2,1)))))</f>
        <v>2</v>
      </c>
      <c r="N25" s="23">
        <f>IF(LEFT(P40,1)="L",0,(IF(P40="","",(IF(LEFT(P40,1)&gt;RIGHT(P40,1),2,1)))))</f>
        <v>2</v>
      </c>
      <c r="O25" s="24">
        <f>IF(RIGHT(P51,1)="L",0,(IF(P51="","",(IF(RIGHT(P51,1)&gt;LEFT(P51,1),2,1)))))</f>
        <v>2</v>
      </c>
      <c r="P25" s="24">
        <f>IF(LEFT(P55,1)="L",0,(IF(P55="","",(IF(LEFT(P55,1)&gt;RIGHT(P55,1),2,1)))))</f>
        <v>1</v>
      </c>
      <c r="Q25" s="106"/>
      <c r="R25" s="25">
        <f>IF(LEFT(P60,1)="L",0,(IF(P60="","",(IF(LEFT(P60,1)&gt;RIGHT(P60,1),2,1)))))</f>
        <v>2</v>
      </c>
      <c r="S25" s="109">
        <f>IF((AND(COUNTIF(J7:J30,"&gt;""")&gt;2,COUNTIF(P33:P60,"&gt;""")&gt;0)),SUM(K25,L25,M25,N25,O25,P25,Q25,R25),"")</f>
        <v>11</v>
      </c>
      <c r="T25" s="149">
        <f>5/3</f>
        <v>1.6666666666666667</v>
      </c>
      <c r="U25" s="91" t="s">
        <v>10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>3:0</v>
      </c>
      <c r="M26" s="26" t="str">
        <f>IF(RIGHT(P44,1)="W",$M$4&amp;":0(W)",IF(RIGHT(P44,1)="L","0:"&amp;$M$4&amp;"(L)",IF(P44="","",RIGHT(P44,1)&amp;":"&amp;LEFT(P44,1))))</f>
        <v>3:1</v>
      </c>
      <c r="N26" s="27" t="str">
        <f>IF(LEFT(P40,1)="W",$M$4&amp;":0(W)",IF(LEFT(P40,1)="L","0:"&amp;$M$4&amp;"(L)",IF(P40="","",P40)))</f>
        <v>3:0</v>
      </c>
      <c r="O26" s="35" t="str">
        <f>IF(RIGHT(P51,1)="W",$M$4&amp;":0(W)",IF(RIGHT(P51,1)="L","0:"&amp;$M$4&amp;"(L)",IF(P51="","",RIGHT(P51,1)&amp;":"&amp;LEFT(P51,1))))</f>
        <v>3:0</v>
      </c>
      <c r="P26" s="28" t="str">
        <f>IF(LEFT(P55,1)="W",$M$4&amp;":0(W)",IF(LEFT(P55,1)="L","0:"&amp;$M$4&amp;"(L)",IF(P55="","",P55)))</f>
        <v>2:3</v>
      </c>
      <c r="Q26" s="107"/>
      <c r="R26" s="39" t="str">
        <f>IF(LEFT(P60,1)="W",$M$4&amp;":0(W)",IF(LEFT(P60,1)="L","0:"&amp;$M$4&amp;"(L)",IF(P60="","",P60)))</f>
        <v>3:0</v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302</v>
      </c>
      <c r="K28" s="33" t="str">
        <f>IF(LEFT(P45,1)="L",0,(IF(P45="","",(IF(LEFT(P45,1)&gt;RIGHT(P45,1),2,1)))))</f>
        <v/>
      </c>
      <c r="L28" s="23">
        <f>IF(RIGHT(P42,1)="L",0,(IF(P42="","",(IF(RIGHT(P42,1)&gt;LEFT(P42,1),2,1)))))</f>
        <v>2</v>
      </c>
      <c r="M28" s="23">
        <f>IF(LEFT(P39,1)="L",0,(IF(P39="","",(IF(LEFT(P39,1)&gt;RIGHT(P39,1),2,1)))))</f>
        <v>2</v>
      </c>
      <c r="N28" s="23">
        <f>IF(RIGHT(P36,1)="L",0,(IF(P36="","",(IF(RIGHT(P36,1)&gt;LEFT(P36,1),2,1)))))</f>
        <v>2</v>
      </c>
      <c r="O28" s="24">
        <f>IF(LEFT(P56,1)="L",0,(IF(P56="","",(IF(LEFT(P56,1)&gt;RIGHT(P56,1),2,1)))))</f>
        <v>2</v>
      </c>
      <c r="P28" s="24">
        <f>IF(RIGHT(P52,1)="L",0,(IF(P52="","",(IF(RIGHT(P52,1)&gt;LEFT(P52,1),2,1)))))</f>
        <v>2</v>
      </c>
      <c r="Q28" s="23">
        <f>IF(RIGHT(P60,1)="L",0,(IF(P60="","",(IF(RIGHT(P60,1)&gt;LEFT(P60,1),2,1)))))</f>
        <v>1</v>
      </c>
      <c r="R28" s="144"/>
      <c r="S28" s="109">
        <f>IF((AND(COUNTIF(J7:J30,"&gt;""")&gt;2,COUNTIF(P33:P60,"&gt;""")&gt;0)),SUM(K28,L28,M28,N28,O28,P28,Q28,R28),"")</f>
        <v>11</v>
      </c>
      <c r="T28" s="149">
        <f>3/4</f>
        <v>0.75</v>
      </c>
      <c r="U28" s="91" t="s">
        <v>12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>3:0</v>
      </c>
      <c r="M29" s="27" t="str">
        <f>IF(LEFT(P39,1)="W",$M$4&amp;":0(W)",IF(LEFT(P39,1)="L","0:"&amp;$M$4&amp;"(L)",IF(P39="","",P39)))</f>
        <v>3:0</v>
      </c>
      <c r="N29" s="26" t="str">
        <f>IF(RIGHT(P36,1)="W",$M$4&amp;":0(W)",IF(RIGHT(P36,1)="L","0:"&amp;$M$4&amp;"(L)",IF(P36="","",RIGHT(P36,1)&amp;":"&amp;LEFT(P36,1))))</f>
        <v>3:0</v>
      </c>
      <c r="O29" s="28" t="str">
        <f>IF(LEFT(P56,1)="W",$M$4&amp;":0(W)",IF(LEFT(P56,1)="L","0:"&amp;$M$4&amp;"(L)",IF(P56="","",P56)))</f>
        <v>3:1</v>
      </c>
      <c r="P29" s="35" t="str">
        <f>IF(RIGHT(P52,1)="W",$M$4&amp;":0(W)",IF(RIGHT(P52,1)="L","0:"&amp;$M$4&amp;"(L)",IF(P52="","",RIGHT(P52,1)&amp;":"&amp;LEFT(P52,1))))</f>
        <v>3:1</v>
      </c>
      <c r="Q29" s="26" t="str">
        <f>IF(RIGHT(P60,1)="W",$M$4&amp;":0(W)",IF(RIGHT(P60,1)="L","0:"&amp;$M$4&amp;"(L)",IF(P60="","",RIGHT(P60,1)&amp;":"&amp;LEFT(P60,1))))</f>
        <v>0:3</v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>
        <v>16</v>
      </c>
      <c r="J33" s="51" t="str">
        <f>IF('B7'!Уч2="","",'B7'!Уч2)</f>
        <v>Шаймагамбетов Еркин+</v>
      </c>
      <c r="K33" s="52" t="str">
        <f t="shared" ref="K33:K60" si="0">"-"</f>
        <v>-</v>
      </c>
      <c r="L33" s="123" t="str">
        <f>IF('B7'!Уч6="","",'B7'!Уч6)</f>
        <v>Исханов Тилек+</v>
      </c>
      <c r="M33" s="124"/>
      <c r="N33" s="124"/>
      <c r="O33" s="125"/>
      <c r="P33" s="53" t="s">
        <v>42</v>
      </c>
      <c r="Q33" s="142"/>
      <c r="R33" s="143"/>
      <c r="S33" s="54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>
        <v>32</v>
      </c>
      <c r="J34" s="56" t="str">
        <f>IF('B7'!Уч3="","",'B7'!Уч3)</f>
        <v>Кожахмет Мейрам+</v>
      </c>
      <c r="K34" s="57" t="str">
        <f t="shared" si="0"/>
        <v>-</v>
      </c>
      <c r="L34" s="126" t="str">
        <f>IF('B7'!Уч5="","",'B7'!Уч5)</f>
        <v>Тиынтай Тойшыбай+</v>
      </c>
      <c r="M34" s="127"/>
      <c r="N34" s="127"/>
      <c r="O34" s="128"/>
      <c r="P34" s="58" t="s">
        <v>37</v>
      </c>
      <c r="Q34" s="136"/>
      <c r="R34" s="137"/>
      <c r="S34" s="54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IF('B7'!Уч1="","",'B7'!Уч1)</f>
        <v>Балтабек Арыстан</v>
      </c>
      <c r="K35" s="61" t="str">
        <f t="shared" si="0"/>
        <v>-</v>
      </c>
      <c r="L35" s="129" t="str">
        <f>IF('B7'!Уч7="","",'B7'!Уч7)</f>
        <v>Калымтай Галым+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>
        <v>20</v>
      </c>
      <c r="J36" s="64" t="str">
        <f>IF('B7'!Уч4="","",'B7'!Уч4)</f>
        <v>Бейскенов Хайрат+</v>
      </c>
      <c r="K36" s="65" t="str">
        <f t="shared" si="0"/>
        <v>-</v>
      </c>
      <c r="L36" s="120" t="str">
        <f>IF('B7'!Уч8="","",'B7'!Уч8)</f>
        <v>Ахметкали Адлет+</v>
      </c>
      <c r="M36" s="121"/>
      <c r="N36" s="121"/>
      <c r="O36" s="122"/>
      <c r="P36" s="66" t="s">
        <v>39</v>
      </c>
      <c r="Q36" s="140"/>
      <c r="R36" s="141"/>
      <c r="S36" s="54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>
        <v>26</v>
      </c>
      <c r="J37" s="51" t="str">
        <f>IF('B7'!Уч5="","",'B7'!Уч5)</f>
        <v>Тиынтай Тойшыбай+</v>
      </c>
      <c r="K37" s="52" t="str">
        <f t="shared" si="0"/>
        <v>-</v>
      </c>
      <c r="L37" s="123" t="str">
        <f>IF('B7'!Уч2="","",'B7'!Уч2)</f>
        <v>Шаймагамбетов Еркин+</v>
      </c>
      <c r="M37" s="124"/>
      <c r="N37" s="124"/>
      <c r="O37" s="125"/>
      <c r="P37" s="53" t="s">
        <v>39</v>
      </c>
      <c r="Q37" s="142"/>
      <c r="R37" s="143"/>
      <c r="S37" s="54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IF('B7'!Уч6="","",'B7'!Уч6)</f>
        <v>Исханов Тилек+</v>
      </c>
      <c r="K38" s="57" t="str">
        <f t="shared" si="0"/>
        <v>-</v>
      </c>
      <c r="L38" s="126" t="str">
        <f>IF('B7'!Уч1="","",'B7'!Уч1)</f>
        <v>Балтабек Арыстан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>
        <v>20</v>
      </c>
      <c r="J39" s="60" t="str">
        <f>IF('B7'!Уч8="","",'B7'!Уч8)</f>
        <v>Ахметкали Адлет+</v>
      </c>
      <c r="K39" s="61" t="str">
        <f t="shared" si="0"/>
        <v>-</v>
      </c>
      <c r="L39" s="129" t="str">
        <f>IF('B7'!Уч3="","",'B7'!Уч3)</f>
        <v>Кожахмет Мейрам+</v>
      </c>
      <c r="M39" s="115"/>
      <c r="N39" s="115"/>
      <c r="O39" s="116"/>
      <c r="P39" s="62" t="s">
        <v>35</v>
      </c>
      <c r="Q39" s="138"/>
      <c r="R39" s="139"/>
      <c r="S39" s="54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>
        <v>21</v>
      </c>
      <c r="J40" s="64" t="str">
        <f>IF('B7'!Уч7="","",'B7'!Уч7)</f>
        <v>Калымтай Галым+</v>
      </c>
      <c r="K40" s="65" t="str">
        <f t="shared" si="0"/>
        <v>-</v>
      </c>
      <c r="L40" s="120" t="str">
        <f>IF('B7'!Уч4="","",'B7'!Уч4)</f>
        <v>Бейскенов Хайрат+</v>
      </c>
      <c r="M40" s="121"/>
      <c r="N40" s="121"/>
      <c r="O40" s="122"/>
      <c r="P40" s="66" t="s">
        <v>35</v>
      </c>
      <c r="Q40" s="140"/>
      <c r="R40" s="141"/>
      <c r="S40" s="54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IF('B7'!Уч1="","",'B7'!Уч1)</f>
        <v>Балтабек Арыстан</v>
      </c>
      <c r="K41" s="52" t="str">
        <f t="shared" si="0"/>
        <v>-</v>
      </c>
      <c r="L41" s="123" t="str">
        <f>IF('B7'!Уч5="","",'B7'!Уч5)</f>
        <v>Тиынтай Тойшыбай+</v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>
        <v>25</v>
      </c>
      <c r="J42" s="56" t="str">
        <f>IF('B7'!Уч2="","",'B7'!Уч2)</f>
        <v>Шаймагамбетов Еркин+</v>
      </c>
      <c r="K42" s="57" t="str">
        <f t="shared" si="0"/>
        <v>-</v>
      </c>
      <c r="L42" s="126" t="str">
        <f>IF('B7'!Уч8="","",'B7'!Уч8)</f>
        <v>Ахметкали Адлет+</v>
      </c>
      <c r="M42" s="127"/>
      <c r="N42" s="127"/>
      <c r="O42" s="128"/>
      <c r="P42" s="58" t="s">
        <v>39</v>
      </c>
      <c r="Q42" s="136"/>
      <c r="R42" s="137"/>
      <c r="S42" s="54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>
        <v>26</v>
      </c>
      <c r="J43" s="60" t="str">
        <f>IF('B7'!Уч4="","",'B7'!Уч4)</f>
        <v>Бейскенов Хайрат+</v>
      </c>
      <c r="K43" s="61" t="str">
        <f t="shared" si="0"/>
        <v>-</v>
      </c>
      <c r="L43" s="129" t="str">
        <f>IF('B7'!Уч6="","",'B7'!Уч6)</f>
        <v>Исханов Тилек+</v>
      </c>
      <c r="M43" s="115"/>
      <c r="N43" s="115"/>
      <c r="O43" s="116"/>
      <c r="P43" s="62" t="s">
        <v>39</v>
      </c>
      <c r="Q43" s="138"/>
      <c r="R43" s="139"/>
      <c r="S43" s="54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>
        <v>9</v>
      </c>
      <c r="J44" s="64" t="str">
        <f>IF('B7'!Уч3="","",'B7'!Уч3)</f>
        <v>Кожахмет Мейрам+</v>
      </c>
      <c r="K44" s="65" t="str">
        <f t="shared" si="0"/>
        <v>-</v>
      </c>
      <c r="L44" s="120" t="str">
        <f>IF('B7'!Уч7="","",'B7'!Уч7)</f>
        <v>Калымтай Галым+</v>
      </c>
      <c r="M44" s="121"/>
      <c r="N44" s="121"/>
      <c r="O44" s="122"/>
      <c r="P44" s="66" t="s">
        <v>41</v>
      </c>
      <c r="Q44" s="140"/>
      <c r="R44" s="141"/>
      <c r="S44" s="54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IF('B7'!Уч8="","",'B7'!Уч8)</f>
        <v>Ахметкали Адлет+</v>
      </c>
      <c r="K45" s="52" t="str">
        <f t="shared" si="0"/>
        <v>-</v>
      </c>
      <c r="L45" s="123" t="str">
        <f>IF('B7'!Уч1="","",'B7'!Уч1)</f>
        <v>Балтабек Арыстан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>
        <v>12</v>
      </c>
      <c r="J46" s="56" t="str">
        <f>IF('B7'!Уч5="","",'B7'!Уч5)</f>
        <v>Тиынтай Тойшыбай+</v>
      </c>
      <c r="K46" s="57" t="str">
        <f t="shared" si="0"/>
        <v>-</v>
      </c>
      <c r="L46" s="126" t="str">
        <f>IF('B7'!Уч4="","",'B7'!Уч4)</f>
        <v>Бейскенов Хайрат+</v>
      </c>
      <c r="M46" s="127"/>
      <c r="N46" s="127"/>
      <c r="O46" s="128"/>
      <c r="P46" s="58" t="s">
        <v>42</v>
      </c>
      <c r="Q46" s="136"/>
      <c r="R46" s="137"/>
      <c r="S46" s="54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>
        <v>16</v>
      </c>
      <c r="J47" s="60" t="str">
        <f>IF('B7'!Уч7="","",'B7'!Уч7)</f>
        <v>Калымтай Галым+</v>
      </c>
      <c r="K47" s="61" t="str">
        <f t="shared" si="0"/>
        <v>-</v>
      </c>
      <c r="L47" s="129" t="str">
        <f>IF('B7'!Уч2="","",'B7'!Уч2)</f>
        <v>Шаймагамбетов Еркин+</v>
      </c>
      <c r="M47" s="115"/>
      <c r="N47" s="115"/>
      <c r="O47" s="116"/>
      <c r="P47" s="62" t="s">
        <v>35</v>
      </c>
      <c r="Q47" s="138"/>
      <c r="R47" s="139"/>
      <c r="S47" s="54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>
        <v>19</v>
      </c>
      <c r="J48" s="64" t="str">
        <f>IF('B7'!Уч6="","",'B7'!Уч6)</f>
        <v>Исханов Тилек+</v>
      </c>
      <c r="K48" s="65" t="str">
        <f t="shared" si="0"/>
        <v>-</v>
      </c>
      <c r="L48" s="120" t="str">
        <f>IF('B7'!Уч3="","",'B7'!Уч3)</f>
        <v>Кожахмет Мейрам+</v>
      </c>
      <c r="M48" s="121"/>
      <c r="N48" s="121"/>
      <c r="O48" s="122"/>
      <c r="P48" s="66" t="s">
        <v>38</v>
      </c>
      <c r="Q48" s="140"/>
      <c r="R48" s="141"/>
      <c r="S48" s="54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IF('B7'!Уч1="","",'B7'!Уч1)</f>
        <v>Балтабек Арыстан</v>
      </c>
      <c r="K49" s="52" t="str">
        <f t="shared" si="0"/>
        <v>-</v>
      </c>
      <c r="L49" s="123" t="str">
        <f>IF('B7'!Уч3="","",'B7'!Уч3)</f>
        <v>Кожахмет Мейрам+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>
        <v>26</v>
      </c>
      <c r="J50" s="56" t="str">
        <f>IF('B7'!Уч2="","",'B7'!Уч2)</f>
        <v>Шаймагамбетов Еркин+</v>
      </c>
      <c r="K50" s="57" t="str">
        <f t="shared" si="0"/>
        <v>-</v>
      </c>
      <c r="L50" s="126" t="str">
        <f>IF('B7'!Уч4="","",'B7'!Уч4)</f>
        <v>Бейскенов Хайрат+</v>
      </c>
      <c r="M50" s="127"/>
      <c r="N50" s="127"/>
      <c r="O50" s="128"/>
      <c r="P50" s="58" t="s">
        <v>41</v>
      </c>
      <c r="Q50" s="136"/>
      <c r="R50" s="137"/>
      <c r="S50" s="54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>
        <v>9</v>
      </c>
      <c r="J51" s="60" t="str">
        <f>IF('B7'!Уч5="","",'B7'!Уч5)</f>
        <v>Тиынтай Тойшыбай+</v>
      </c>
      <c r="K51" s="61" t="str">
        <f t="shared" si="0"/>
        <v>-</v>
      </c>
      <c r="L51" s="129" t="str">
        <f>IF('B7'!Уч7="","",'B7'!Уч7)</f>
        <v>Калымтай Галым+</v>
      </c>
      <c r="M51" s="115"/>
      <c r="N51" s="115"/>
      <c r="O51" s="116"/>
      <c r="P51" s="62" t="s">
        <v>39</v>
      </c>
      <c r="Q51" s="138"/>
      <c r="R51" s="139"/>
      <c r="S51" s="54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>
        <v>25</v>
      </c>
      <c r="J52" s="64" t="str">
        <f>IF('B7'!Уч6="","",'B7'!Уч6)</f>
        <v>Исханов Тилек+</v>
      </c>
      <c r="K52" s="65" t="str">
        <f t="shared" si="0"/>
        <v>-</v>
      </c>
      <c r="L52" s="120" t="str">
        <f>IF('B7'!Уч8="","",'B7'!Уч8)</f>
        <v>Ахметкали Адлет+</v>
      </c>
      <c r="M52" s="121"/>
      <c r="N52" s="121"/>
      <c r="O52" s="122"/>
      <c r="P52" s="66" t="s">
        <v>41</v>
      </c>
      <c r="Q52" s="140"/>
      <c r="R52" s="141"/>
      <c r="S52" s="54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IF('B7'!Уч4="","",'B7'!Уч4)</f>
        <v>Бейскенов Хайрат+</v>
      </c>
      <c r="K53" s="52" t="str">
        <f t="shared" si="0"/>
        <v>-</v>
      </c>
      <c r="L53" s="123" t="str">
        <f>IF('B7'!Уч1="","",'B7'!Уч1)</f>
        <v>Балтабек Арыстан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>
        <v>26</v>
      </c>
      <c r="J54" s="56" t="str">
        <f>IF('B7'!Уч3="","",'B7'!Уч3)</f>
        <v>Кожахмет Мейрам+</v>
      </c>
      <c r="K54" s="57" t="str">
        <f t="shared" si="0"/>
        <v>-</v>
      </c>
      <c r="L54" s="126" t="str">
        <f>IF('B7'!Уч2="","",'B7'!Уч2)</f>
        <v>Шаймагамбетов Еркин+</v>
      </c>
      <c r="M54" s="127"/>
      <c r="N54" s="127"/>
      <c r="O54" s="128"/>
      <c r="P54" s="58" t="s">
        <v>39</v>
      </c>
      <c r="Q54" s="136"/>
      <c r="R54" s="137"/>
      <c r="S54" s="54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>
        <v>12</v>
      </c>
      <c r="J55" s="60" t="str">
        <f>IF('B7'!Уч7="","",'B7'!Уч7)</f>
        <v>Калымтай Галым+</v>
      </c>
      <c r="K55" s="61" t="str">
        <f t="shared" si="0"/>
        <v>-</v>
      </c>
      <c r="L55" s="129" t="str">
        <f>IF('B7'!Уч6="","",'B7'!Уч6)</f>
        <v>Исханов Тилек+</v>
      </c>
      <c r="M55" s="115"/>
      <c r="N55" s="115"/>
      <c r="O55" s="116"/>
      <c r="P55" s="62" t="s">
        <v>42</v>
      </c>
      <c r="Q55" s="138"/>
      <c r="R55" s="139"/>
      <c r="S55" s="54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>
        <v>24</v>
      </c>
      <c r="J56" s="64" t="str">
        <f>IF('B7'!Уч8="","",'B7'!Уч8)</f>
        <v>Ахметкали Адлет+</v>
      </c>
      <c r="K56" s="65" t="str">
        <f t="shared" si="0"/>
        <v>-</v>
      </c>
      <c r="L56" s="120" t="str">
        <f>IF('B7'!Уч5="","",'B7'!Уч5)</f>
        <v>Тиынтай Тойшыбай+</v>
      </c>
      <c r="M56" s="121"/>
      <c r="N56" s="121"/>
      <c r="O56" s="122"/>
      <c r="P56" s="66" t="s">
        <v>37</v>
      </c>
      <c r="Q56" s="140"/>
      <c r="R56" s="141"/>
      <c r="S56" s="54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IF('B7'!Уч1="","",'B7'!Уч1)</f>
        <v>Балтабек Арыстан</v>
      </c>
      <c r="K57" s="52" t="str">
        <f t="shared" si="0"/>
        <v>-</v>
      </c>
      <c r="L57" s="123" t="str">
        <f>IF('B7'!Уч2="","",'B7'!Уч2)</f>
        <v>Шаймагамбетов Еркин+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>
        <v>24</v>
      </c>
      <c r="J58" s="56" t="str">
        <f>IF('B7'!Уч3="","",'B7'!Уч3)</f>
        <v>Кожахмет Мейрам+</v>
      </c>
      <c r="K58" s="57" t="str">
        <f t="shared" si="0"/>
        <v>-</v>
      </c>
      <c r="L58" s="126" t="str">
        <f>IF('B7'!Уч4="","",'B7'!Уч4)</f>
        <v>Бейскенов Хайрат+</v>
      </c>
      <c r="M58" s="127"/>
      <c r="N58" s="127"/>
      <c r="O58" s="128"/>
      <c r="P58" s="58" t="s">
        <v>35</v>
      </c>
      <c r="Q58" s="136"/>
      <c r="R58" s="137"/>
      <c r="S58" s="54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>
        <v>25</v>
      </c>
      <c r="J59" s="60" t="str">
        <f>IF('B7'!Уч5="","",'B7'!Уч5)</f>
        <v>Тиынтай Тойшыбай+</v>
      </c>
      <c r="K59" s="61" t="str">
        <f t="shared" si="0"/>
        <v>-</v>
      </c>
      <c r="L59" s="129" t="str">
        <f>IF('B7'!Уч6="","",'B7'!Уч6)</f>
        <v>Исханов Тилек+</v>
      </c>
      <c r="M59" s="115"/>
      <c r="N59" s="115"/>
      <c r="O59" s="116"/>
      <c r="P59" s="62" t="s">
        <v>39</v>
      </c>
      <c r="Q59" s="138"/>
      <c r="R59" s="139"/>
      <c r="S59" s="54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>
        <v>12</v>
      </c>
      <c r="J60" s="64" t="str">
        <f>IF('B7'!Уч7="","",'B7'!Уч7)</f>
        <v>Калымтай Галым+</v>
      </c>
      <c r="K60" s="65" t="str">
        <f t="shared" si="0"/>
        <v>-</v>
      </c>
      <c r="L60" s="120" t="str">
        <f>IF('B7'!Уч8="","",'B7'!Уч8)</f>
        <v>Ахметкали Адлет+</v>
      </c>
      <c r="M60" s="121"/>
      <c r="N60" s="121"/>
      <c r="O60" s="122"/>
      <c r="P60" s="66" t="s">
        <v>35</v>
      </c>
      <c r="Q60" s="140"/>
      <c r="R60" s="141"/>
      <c r="S60" s="54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3441" priority="6">
      <formula>$S$35="сыграна"</formula>
    </cfRule>
  </conditionalFormatting>
  <conditionalFormatting sqref="I36:Q36">
    <cfRule type="expression" dxfId="3440" priority="7">
      <formula>$S$36="сыграна"</formula>
    </cfRule>
  </conditionalFormatting>
  <conditionalFormatting sqref="I37:Q37">
    <cfRule type="expression" dxfId="3439" priority="8">
      <formula>$S$37="сыграна"</formula>
    </cfRule>
  </conditionalFormatting>
  <conditionalFormatting sqref="I38:Q38">
    <cfRule type="expression" dxfId="3438" priority="9">
      <formula>$S$38="сыграна"</formula>
    </cfRule>
  </conditionalFormatting>
  <conditionalFormatting sqref="I39:Q39">
    <cfRule type="expression" dxfId="3437" priority="10">
      <formula>$S$39="сыграна"</formula>
    </cfRule>
  </conditionalFormatting>
  <conditionalFormatting sqref="I40:Q40">
    <cfRule type="expression" dxfId="3436" priority="11">
      <formula>$S$40="сыграна"</formula>
    </cfRule>
  </conditionalFormatting>
  <conditionalFormatting sqref="I41:Q41">
    <cfRule type="expression" dxfId="3435" priority="12">
      <formula>$S$41="сыграна"</formula>
    </cfRule>
  </conditionalFormatting>
  <conditionalFormatting sqref="I42:Q42">
    <cfRule type="expression" dxfId="3434" priority="13">
      <formula>$S$42="сыграна"</formula>
    </cfRule>
  </conditionalFormatting>
  <conditionalFormatting sqref="I43:Q43">
    <cfRule type="expression" dxfId="3433" priority="14">
      <formula>$S$43="сыграна"</formula>
    </cfRule>
  </conditionalFormatting>
  <conditionalFormatting sqref="I46:Q46">
    <cfRule type="expression" dxfId="3432" priority="17">
      <formula>$S$46="сыграна"</formula>
    </cfRule>
  </conditionalFormatting>
  <conditionalFormatting sqref="I47:Q47">
    <cfRule type="expression" dxfId="3431" priority="18">
      <formula>$S$47="сыграна"</formula>
    </cfRule>
  </conditionalFormatting>
  <conditionalFormatting sqref="I48:Q48">
    <cfRule type="expression" dxfId="3430" priority="19">
      <formula>$S$48="сыграна"</formula>
    </cfRule>
  </conditionalFormatting>
  <conditionalFormatting sqref="I49:Q49">
    <cfRule type="expression" dxfId="3429" priority="20">
      <formula>$S$49="сыграна"</formula>
    </cfRule>
  </conditionalFormatting>
  <conditionalFormatting sqref="I50:Q50">
    <cfRule type="expression" dxfId="3428" priority="21">
      <formula>$S$50="сыграна"</formula>
    </cfRule>
  </conditionalFormatting>
  <conditionalFormatting sqref="I51:Q51">
    <cfRule type="expression" dxfId="3427" priority="22">
      <formula>$S$51="сыграна"</formula>
    </cfRule>
  </conditionalFormatting>
  <conditionalFormatting sqref="I52:Q52">
    <cfRule type="expression" dxfId="3426" priority="23">
      <formula>$S$52="сыграна"</formula>
    </cfRule>
  </conditionalFormatting>
  <conditionalFormatting sqref="I53:Q53">
    <cfRule type="expression" dxfId="3425" priority="24">
      <formula>$S$53="сыграна"</formula>
    </cfRule>
  </conditionalFormatting>
  <conditionalFormatting sqref="I54:Q54">
    <cfRule type="expression" dxfId="3424" priority="25">
      <formula>$S$54="сыграна"</formula>
    </cfRule>
  </conditionalFormatting>
  <conditionalFormatting sqref="I55:Q55">
    <cfRule type="expression" dxfId="3423" priority="26">
      <formula>$S$55="сыграна"</formula>
    </cfRule>
  </conditionalFormatting>
  <conditionalFormatting sqref="I33:R33 P10:P12 L22:L24">
    <cfRule type="expression" dxfId="3422" priority="31">
      <formula>$S$33="встреча играется"</formula>
    </cfRule>
  </conditionalFormatting>
  <conditionalFormatting sqref="I33:R33">
    <cfRule type="expression" dxfId="3421" priority="4">
      <formula>$S$33="сыграна"</formula>
    </cfRule>
  </conditionalFormatting>
  <conditionalFormatting sqref="I34:R34 O13:O15 M19:M21">
    <cfRule type="expression" dxfId="3420" priority="32">
      <formula>$S$34="встреча играется"</formula>
    </cfRule>
  </conditionalFormatting>
  <conditionalFormatting sqref="I34:R34">
    <cfRule type="expression" dxfId="3419" priority="5">
      <formula>$S$34="сыграна"</formula>
    </cfRule>
  </conditionalFormatting>
  <conditionalFormatting sqref="I35:R35 Q7:Q9 K25:K27">
    <cfRule type="expression" dxfId="3418" priority="33">
      <formula>$S$35="встреча играется"</formula>
    </cfRule>
  </conditionalFormatting>
  <conditionalFormatting sqref="I36:R36 R16:R18 N28:N30">
    <cfRule type="expression" dxfId="3417" priority="34">
      <formula>$S$36="встреча играется"</formula>
    </cfRule>
  </conditionalFormatting>
  <conditionalFormatting sqref="I37:R37 O10:O12 L19:L21">
    <cfRule type="expression" dxfId="3416" priority="35">
      <formula>$S$37="встреча играется"</formula>
    </cfRule>
  </conditionalFormatting>
  <conditionalFormatting sqref="I38:R38 P7:P9 K22:K24">
    <cfRule type="expression" dxfId="3415" priority="36">
      <formula>$S$38="встреча играется"</formula>
    </cfRule>
  </conditionalFormatting>
  <conditionalFormatting sqref="I39:R39 R13:R15 M28:M30">
    <cfRule type="expression" dxfId="3414" priority="37">
      <formula>$S$39="встреча играется"</formula>
    </cfRule>
  </conditionalFormatting>
  <conditionalFormatting sqref="I40:R40 Q16:Q18 N25:N27">
    <cfRule type="expression" dxfId="3413" priority="38">
      <formula>$S$40="встреча играется"</formula>
    </cfRule>
  </conditionalFormatting>
  <conditionalFormatting sqref="I41:R41 O7:O9 K19:K21">
    <cfRule type="expression" dxfId="3412" priority="39">
      <formula>$S$41="встреча играется"</formula>
    </cfRule>
  </conditionalFormatting>
  <conditionalFormatting sqref="I42:R42 R10:R12 L28:L30">
    <cfRule type="expression" dxfId="3411" priority="40">
      <formula>$S$42="встреча играется"</formula>
    </cfRule>
  </conditionalFormatting>
  <conditionalFormatting sqref="I43:R43 P16:P18 N22:N24">
    <cfRule type="expression" dxfId="3410" priority="41">
      <formula>$S$43="встреча играется"</formula>
    </cfRule>
  </conditionalFormatting>
  <conditionalFormatting sqref="I44:R44 Q13:Q15 M25:M27">
    <cfRule type="expression" dxfId="3409" priority="42">
      <formula>$S$44="встреча играется"</formula>
    </cfRule>
  </conditionalFormatting>
  <conditionalFormatting sqref="I44:R44">
    <cfRule type="expression" dxfId="3408" priority="15">
      <formula>$S$44="сыграна"</formula>
    </cfRule>
  </conditionalFormatting>
  <conditionalFormatting sqref="I45:R45 R7:R9 K28:K30">
    <cfRule type="expression" dxfId="3407" priority="43">
      <formula>$S$45="встреча играется"</formula>
    </cfRule>
  </conditionalFormatting>
  <conditionalFormatting sqref="I45:R45">
    <cfRule type="expression" dxfId="3406" priority="16">
      <formula>$S$45="сыграна"</formula>
    </cfRule>
  </conditionalFormatting>
  <conditionalFormatting sqref="I46:R46 O16:O18 N19:N21">
    <cfRule type="expression" dxfId="3405" priority="44">
      <formula>$S$46="встреча играется"</formula>
    </cfRule>
  </conditionalFormatting>
  <conditionalFormatting sqref="I47:R47 Q10:Q12 L25:L27">
    <cfRule type="expression" dxfId="3404" priority="45">
      <formula>$S$47="встреча играется"</formula>
    </cfRule>
  </conditionalFormatting>
  <conditionalFormatting sqref="I48:R48 P13:P15 M22:M24">
    <cfRule type="expression" dxfId="3403" priority="46">
      <formula>$S$48="встреча играется"</formula>
    </cfRule>
  </conditionalFormatting>
  <conditionalFormatting sqref="I49:R49 M7:M9 K13:K15">
    <cfRule type="expression" dxfId="3402" priority="47">
      <formula>$S$49="встреча играется"</formula>
    </cfRule>
  </conditionalFormatting>
  <conditionalFormatting sqref="I50:R50 N10:N12 L16:L18">
    <cfRule type="expression" dxfId="3401" priority="48">
      <formula>$S$50="встреча играется"</formula>
    </cfRule>
  </conditionalFormatting>
  <conditionalFormatting sqref="I51:R51 Q19:Q21 O25:O27">
    <cfRule type="expression" dxfId="3400" priority="49">
      <formula>$S$51="встреча играется"</formula>
    </cfRule>
  </conditionalFormatting>
  <conditionalFormatting sqref="I52:R52 R22:R24 P28:P30">
    <cfRule type="expression" dxfId="3399" priority="50">
      <formula>$S$52="встреча играется"</formula>
    </cfRule>
  </conditionalFormatting>
  <conditionalFormatting sqref="I53:R53 N7:N9 K16:K18">
    <cfRule type="expression" dxfId="3398" priority="51">
      <formula>$S$53="встреча играется"</formula>
    </cfRule>
  </conditionalFormatting>
  <conditionalFormatting sqref="I54:R54 M10:M12 L13:L15">
    <cfRule type="expression" dxfId="3397" priority="52">
      <formula>$S$54="встреча играется"</formula>
    </cfRule>
  </conditionalFormatting>
  <conditionalFormatting sqref="I55:R55 Q22:Q24 P25:P27">
    <cfRule type="expression" dxfId="3396" priority="27">
      <formula>$S$55="встреча играется"</formula>
    </cfRule>
  </conditionalFormatting>
  <conditionalFormatting sqref="I56:R56 R19:R21 O28:O30">
    <cfRule type="expression" dxfId="3395" priority="53">
      <formula>$S$56="встреча играется"</formula>
    </cfRule>
  </conditionalFormatting>
  <conditionalFormatting sqref="I56:R56">
    <cfRule type="expression" dxfId="3394" priority="3">
      <formula>$S$56="сыграна"</formula>
    </cfRule>
  </conditionalFormatting>
  <conditionalFormatting sqref="I57:R57 L7:L9 K10:K12">
    <cfRule type="expression" dxfId="3393" priority="54">
      <formula>$S$57="встреча играется"</formula>
    </cfRule>
  </conditionalFormatting>
  <conditionalFormatting sqref="I57:R57">
    <cfRule type="expression" dxfId="3392" priority="2">
      <formula>$S$57="сыграна"</formula>
    </cfRule>
  </conditionalFormatting>
  <conditionalFormatting sqref="I58:R58 N13:N15 M16:M18">
    <cfRule type="expression" dxfId="3391" priority="55">
      <formula>$S$58="встреча играется"</formula>
    </cfRule>
  </conditionalFormatting>
  <conditionalFormatting sqref="I58:R58">
    <cfRule type="expression" dxfId="3390" priority="28">
      <formula>$S$58="сыграна"</formula>
    </cfRule>
  </conditionalFormatting>
  <conditionalFormatting sqref="I59:R59 P19:P21 O22:O24">
    <cfRule type="expression" dxfId="3389" priority="56">
      <formula>$S$59="встреча играется"</formula>
    </cfRule>
  </conditionalFormatting>
  <conditionalFormatting sqref="I59:R59">
    <cfRule type="expression" dxfId="3388" priority="29">
      <formula>$S$59="сыграна"</formula>
    </cfRule>
  </conditionalFormatting>
  <conditionalFormatting sqref="I60:R60 R25:R27 Q28:Q30">
    <cfRule type="expression" dxfId="3387" priority="57">
      <formula>$S$60="встреча играется"</formula>
    </cfRule>
  </conditionalFormatting>
  <conditionalFormatting sqref="I60:R60">
    <cfRule type="expression" dxfId="3386" priority="30">
      <formula>$S$60="сыграна"</formula>
    </cfRule>
  </conditionalFormatting>
  <conditionalFormatting sqref="J7:J30">
    <cfRule type="endsWith" dxfId="3385" priority="1" operator="endsWith" text="+">
      <formula>RIGHT((J7),LEN("+"))=("+")</formula>
    </cfRule>
  </conditionalFormatting>
  <dataValidations count="1">
    <dataValidation type="list" allowBlank="1" sqref="P33:P60" xr:uid="{00000000-0002-0000-1400-000000000000}">
      <formula1>'B7'!Список_счета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IF('B8'!Уч2="","",'B8'!Уч2)</f>
        <v/>
      </c>
      <c r="K33" s="52" t="str">
        <f t="shared" ref="K33:K60" si="0">"-"</f>
        <v>-</v>
      </c>
      <c r="L33" s="123" t="str">
        <f>IF('B8'!Уч6="","",'B8'!Уч6)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IF('B8'!Уч3="","",'B8'!Уч3)</f>
        <v/>
      </c>
      <c r="K34" s="57" t="str">
        <f t="shared" si="0"/>
        <v>-</v>
      </c>
      <c r="L34" s="126" t="str">
        <f>IF('B8'!Уч5="","",'B8'!Уч5)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IF('B8'!Уч1="","",'B8'!Уч1)</f>
        <v/>
      </c>
      <c r="K35" s="61" t="str">
        <f t="shared" si="0"/>
        <v>-</v>
      </c>
      <c r="L35" s="129" t="str">
        <f>IF('B8'!Уч7="","",'B8'!Уч7)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IF('B8'!Уч4="","",'B8'!Уч4)</f>
        <v/>
      </c>
      <c r="K36" s="65" t="str">
        <f t="shared" si="0"/>
        <v>-</v>
      </c>
      <c r="L36" s="120" t="str">
        <f>IF('B8'!Уч8="","",'B8'!Уч8)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IF('B8'!Уч5="","",'B8'!Уч5)</f>
        <v/>
      </c>
      <c r="K37" s="52" t="str">
        <f t="shared" si="0"/>
        <v>-</v>
      </c>
      <c r="L37" s="123" t="str">
        <f>IF('B8'!Уч2="","",'B8'!Уч2)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IF('B8'!Уч6="","",'B8'!Уч6)</f>
        <v/>
      </c>
      <c r="K38" s="57" t="str">
        <f t="shared" si="0"/>
        <v>-</v>
      </c>
      <c r="L38" s="126" t="str">
        <f>IF('B8'!Уч1="","",'B8'!Уч1)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IF('B8'!Уч8="","",'B8'!Уч8)</f>
        <v/>
      </c>
      <c r="K39" s="61" t="str">
        <f t="shared" si="0"/>
        <v>-</v>
      </c>
      <c r="L39" s="129" t="str">
        <f>IF('B8'!Уч3="","",'B8'!Уч3)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IF('B8'!Уч7="","",'B8'!Уч7)</f>
        <v/>
      </c>
      <c r="K40" s="65" t="str">
        <f t="shared" si="0"/>
        <v>-</v>
      </c>
      <c r="L40" s="120" t="str">
        <f>IF('B8'!Уч4="","",'B8'!Уч4)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IF('B8'!Уч1="","",'B8'!Уч1)</f>
        <v/>
      </c>
      <c r="K41" s="52" t="str">
        <f t="shared" si="0"/>
        <v>-</v>
      </c>
      <c r="L41" s="123" t="str">
        <f>IF('B8'!Уч5="","",'B8'!Уч5)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IF('B8'!Уч2="","",'B8'!Уч2)</f>
        <v/>
      </c>
      <c r="K42" s="57" t="str">
        <f t="shared" si="0"/>
        <v>-</v>
      </c>
      <c r="L42" s="126" t="str">
        <f>IF('B8'!Уч8="","",'B8'!Уч8)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IF('B8'!Уч4="","",'B8'!Уч4)</f>
        <v/>
      </c>
      <c r="K43" s="61" t="str">
        <f t="shared" si="0"/>
        <v>-</v>
      </c>
      <c r="L43" s="129" t="str">
        <f>IF('B8'!Уч6="","",'B8'!Уч6)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IF('B8'!Уч3="","",'B8'!Уч3)</f>
        <v/>
      </c>
      <c r="K44" s="65" t="str">
        <f t="shared" si="0"/>
        <v>-</v>
      </c>
      <c r="L44" s="120" t="str">
        <f>IF('B8'!Уч7="","",'B8'!Уч7)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IF('B8'!Уч8="","",'B8'!Уч8)</f>
        <v/>
      </c>
      <c r="K45" s="52" t="str">
        <f t="shared" si="0"/>
        <v>-</v>
      </c>
      <c r="L45" s="123" t="str">
        <f>IF('B8'!Уч1="","",'B8'!Уч1)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IF('B8'!Уч5="","",'B8'!Уч5)</f>
        <v/>
      </c>
      <c r="K46" s="57" t="str">
        <f t="shared" si="0"/>
        <v>-</v>
      </c>
      <c r="L46" s="126" t="str">
        <f>IF('B8'!Уч4="","",'B8'!Уч4)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IF('B8'!Уч7="","",'B8'!Уч7)</f>
        <v/>
      </c>
      <c r="K47" s="61" t="str">
        <f t="shared" si="0"/>
        <v>-</v>
      </c>
      <c r="L47" s="129" t="str">
        <f>IF('B8'!Уч2="","",'B8'!Уч2)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IF('B8'!Уч6="","",'B8'!Уч6)</f>
        <v/>
      </c>
      <c r="K48" s="65" t="str">
        <f t="shared" si="0"/>
        <v>-</v>
      </c>
      <c r="L48" s="120" t="str">
        <f>IF('B8'!Уч3="","",'B8'!Уч3)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IF('B8'!Уч1="","",'B8'!Уч1)</f>
        <v/>
      </c>
      <c r="K49" s="52" t="str">
        <f t="shared" si="0"/>
        <v>-</v>
      </c>
      <c r="L49" s="123" t="str">
        <f>IF('B8'!Уч3="","",'B8'!Уч3)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IF('B8'!Уч2="","",'B8'!Уч2)</f>
        <v/>
      </c>
      <c r="K50" s="57" t="str">
        <f t="shared" si="0"/>
        <v>-</v>
      </c>
      <c r="L50" s="126" t="str">
        <f>IF('B8'!Уч4="","",'B8'!Уч4)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IF('B8'!Уч5="","",'B8'!Уч5)</f>
        <v/>
      </c>
      <c r="K51" s="61" t="str">
        <f t="shared" si="0"/>
        <v>-</v>
      </c>
      <c r="L51" s="129" t="str">
        <f>IF('B8'!Уч7="","",'B8'!Уч7)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IF('B8'!Уч6="","",'B8'!Уч6)</f>
        <v/>
      </c>
      <c r="K52" s="65" t="str">
        <f t="shared" si="0"/>
        <v>-</v>
      </c>
      <c r="L52" s="120" t="str">
        <f>IF('B8'!Уч8="","",'B8'!Уч8)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IF('B8'!Уч4="","",'B8'!Уч4)</f>
        <v/>
      </c>
      <c r="K53" s="52" t="str">
        <f t="shared" si="0"/>
        <v>-</v>
      </c>
      <c r="L53" s="123" t="str">
        <f>IF('B8'!Уч1="","",'B8'!Уч1)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IF('B8'!Уч3="","",'B8'!Уч3)</f>
        <v/>
      </c>
      <c r="K54" s="57" t="str">
        <f t="shared" si="0"/>
        <v>-</v>
      </c>
      <c r="L54" s="126" t="str">
        <f>IF('B8'!Уч2="","",'B8'!Уч2)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IF('B8'!Уч7="","",'B8'!Уч7)</f>
        <v/>
      </c>
      <c r="K55" s="61" t="str">
        <f t="shared" si="0"/>
        <v>-</v>
      </c>
      <c r="L55" s="129" t="str">
        <f>IF('B8'!Уч6="","",'B8'!Уч6)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IF('B8'!Уч8="","",'B8'!Уч8)</f>
        <v/>
      </c>
      <c r="K56" s="65" t="str">
        <f t="shared" si="0"/>
        <v>-</v>
      </c>
      <c r="L56" s="120" t="str">
        <f>IF('B8'!Уч5="","",'B8'!Уч5)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IF('B8'!Уч1="","",'B8'!Уч1)</f>
        <v/>
      </c>
      <c r="K57" s="52" t="str">
        <f t="shared" si="0"/>
        <v>-</v>
      </c>
      <c r="L57" s="123" t="str">
        <f>IF('B8'!Уч2="","",'B8'!Уч2)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IF('B8'!Уч3="","",'B8'!Уч3)</f>
        <v/>
      </c>
      <c r="K58" s="57" t="str">
        <f t="shared" si="0"/>
        <v>-</v>
      </c>
      <c r="L58" s="126" t="str">
        <f>IF('B8'!Уч4="","",'B8'!Уч4)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IF('B8'!Уч5="","",'B8'!Уч5)</f>
        <v/>
      </c>
      <c r="K59" s="61" t="str">
        <f t="shared" si="0"/>
        <v>-</v>
      </c>
      <c r="L59" s="129" t="str">
        <f>IF('B8'!Уч6="","",'B8'!Уч6)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IF('B8'!Уч7="","",'B8'!Уч7)</f>
        <v/>
      </c>
      <c r="K60" s="65" t="str">
        <f t="shared" si="0"/>
        <v>-</v>
      </c>
      <c r="L60" s="120" t="str">
        <f>IF('B8'!Уч8="","",'B8'!Уч8)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384" priority="5">
      <formula>$S$35="сыграна"</formula>
    </cfRule>
  </conditionalFormatting>
  <conditionalFormatting sqref="I36:Q36">
    <cfRule type="expression" dxfId="3383" priority="6">
      <formula>$S$36="сыграна"</formula>
    </cfRule>
  </conditionalFormatting>
  <conditionalFormatting sqref="I37:Q37">
    <cfRule type="expression" dxfId="3382" priority="7">
      <formula>$S$37="сыграна"</formula>
    </cfRule>
  </conditionalFormatting>
  <conditionalFormatting sqref="I38:Q38">
    <cfRule type="expression" dxfId="3381" priority="8">
      <formula>$S$38="сыграна"</formula>
    </cfRule>
  </conditionalFormatting>
  <conditionalFormatting sqref="I39:Q39">
    <cfRule type="expression" dxfId="3380" priority="9">
      <formula>$S$39="сыграна"</formula>
    </cfRule>
  </conditionalFormatting>
  <conditionalFormatting sqref="I40:Q40">
    <cfRule type="expression" dxfId="3379" priority="10">
      <formula>$S$40="сыграна"</formula>
    </cfRule>
  </conditionalFormatting>
  <conditionalFormatting sqref="I41:Q41">
    <cfRule type="expression" dxfId="3378" priority="11">
      <formula>$S$41="сыграна"</formula>
    </cfRule>
  </conditionalFormatting>
  <conditionalFormatting sqref="I42:Q42">
    <cfRule type="expression" dxfId="3377" priority="12">
      <formula>$S$42="сыграна"</formula>
    </cfRule>
  </conditionalFormatting>
  <conditionalFormatting sqref="I43:Q43">
    <cfRule type="expression" dxfId="3376" priority="13">
      <formula>$S$43="сыграна"</formula>
    </cfRule>
  </conditionalFormatting>
  <conditionalFormatting sqref="I46:Q46">
    <cfRule type="expression" dxfId="3375" priority="16">
      <formula>$S$46="сыграна"</formula>
    </cfRule>
  </conditionalFormatting>
  <conditionalFormatting sqref="I47:Q47">
    <cfRule type="expression" dxfId="3374" priority="17">
      <formula>$S$47="сыграна"</formula>
    </cfRule>
  </conditionalFormatting>
  <conditionalFormatting sqref="I48:Q48">
    <cfRule type="expression" dxfId="3373" priority="18">
      <formula>$S$48="сыграна"</formula>
    </cfRule>
  </conditionalFormatting>
  <conditionalFormatting sqref="I49:Q49">
    <cfRule type="expression" dxfId="3372" priority="19">
      <formula>$S$49="сыграна"</formula>
    </cfRule>
  </conditionalFormatting>
  <conditionalFormatting sqref="I50:Q50">
    <cfRule type="expression" dxfId="3371" priority="20">
      <formula>$S$50="сыграна"</formula>
    </cfRule>
  </conditionalFormatting>
  <conditionalFormatting sqref="I51:Q51">
    <cfRule type="expression" dxfId="3370" priority="21">
      <formula>$S$51="сыграна"</formula>
    </cfRule>
  </conditionalFormatting>
  <conditionalFormatting sqref="I52:Q52">
    <cfRule type="expression" dxfId="3369" priority="22">
      <formula>$S$52="сыграна"</formula>
    </cfRule>
  </conditionalFormatting>
  <conditionalFormatting sqref="I53:Q53">
    <cfRule type="expression" dxfId="3368" priority="23">
      <formula>$S$53="сыграна"</formula>
    </cfRule>
  </conditionalFormatting>
  <conditionalFormatting sqref="I54:Q54">
    <cfRule type="expression" dxfId="3367" priority="24">
      <formula>$S$54="сыграна"</formula>
    </cfRule>
  </conditionalFormatting>
  <conditionalFormatting sqref="I55:Q55">
    <cfRule type="expression" dxfId="3366" priority="25">
      <formula>$S$55="сыграна"</formula>
    </cfRule>
  </conditionalFormatting>
  <conditionalFormatting sqref="I33:R33 P10:P12 L22:L24">
    <cfRule type="expression" dxfId="3365" priority="30">
      <formula>$S$33="встреча играется"</formula>
    </cfRule>
  </conditionalFormatting>
  <conditionalFormatting sqref="I33:R33">
    <cfRule type="expression" dxfId="3364" priority="3">
      <formula>$S$33="сыграна"</formula>
    </cfRule>
  </conditionalFormatting>
  <conditionalFormatting sqref="I34:R34 O13:O15 M19:M21">
    <cfRule type="expression" dxfId="3363" priority="31">
      <formula>$S$34="встреча играется"</formula>
    </cfRule>
  </conditionalFormatting>
  <conditionalFormatting sqref="I34:R34">
    <cfRule type="expression" dxfId="3362" priority="4">
      <formula>$S$34="сыграна"</formula>
    </cfRule>
  </conditionalFormatting>
  <conditionalFormatting sqref="I35:R35 Q7:Q9 K25:K27">
    <cfRule type="expression" dxfId="3361" priority="32">
      <formula>$S$35="встреча играется"</formula>
    </cfRule>
  </conditionalFormatting>
  <conditionalFormatting sqref="I36:R36 R16:R18 N28:N30">
    <cfRule type="expression" dxfId="3360" priority="33">
      <formula>$S$36="встреча играется"</formula>
    </cfRule>
  </conditionalFormatting>
  <conditionalFormatting sqref="I37:R37 O10:O12 L19:L21">
    <cfRule type="expression" dxfId="3359" priority="34">
      <formula>$S$37="встреча играется"</formula>
    </cfRule>
  </conditionalFormatting>
  <conditionalFormatting sqref="I38:R38 P7:P9 K22:K24">
    <cfRule type="expression" dxfId="3358" priority="35">
      <formula>$S$38="встреча играется"</formula>
    </cfRule>
  </conditionalFormatting>
  <conditionalFormatting sqref="I39:R39 R13:R15 M28:M30">
    <cfRule type="expression" dxfId="3357" priority="36">
      <formula>$S$39="встреча играется"</formula>
    </cfRule>
  </conditionalFormatting>
  <conditionalFormatting sqref="I40:R40 Q16:Q18 N25:N27">
    <cfRule type="expression" dxfId="3356" priority="37">
      <formula>$S$40="встреча играется"</formula>
    </cfRule>
  </conditionalFormatting>
  <conditionalFormatting sqref="I41:R41 O7:O9 K19:K21">
    <cfRule type="expression" dxfId="3355" priority="38">
      <formula>$S$41="встреча играется"</formula>
    </cfRule>
  </conditionalFormatting>
  <conditionalFormatting sqref="I42:R42 R10:R12 L28:L30">
    <cfRule type="expression" dxfId="3354" priority="39">
      <formula>$S$42="встреча играется"</formula>
    </cfRule>
  </conditionalFormatting>
  <conditionalFormatting sqref="I43:R43 P16:P18 N22:N24">
    <cfRule type="expression" dxfId="3353" priority="40">
      <formula>$S$43="встреча играется"</formula>
    </cfRule>
  </conditionalFormatting>
  <conditionalFormatting sqref="I44:R44 Q13:Q15 M25:M27">
    <cfRule type="expression" dxfId="3352" priority="41">
      <formula>$S$44="встреча играется"</formula>
    </cfRule>
  </conditionalFormatting>
  <conditionalFormatting sqref="I44:R44">
    <cfRule type="expression" dxfId="3351" priority="14">
      <formula>$S$44="сыграна"</formula>
    </cfRule>
  </conditionalFormatting>
  <conditionalFormatting sqref="I45:R45 R7:R9 K28:K30">
    <cfRule type="expression" dxfId="3350" priority="42">
      <formula>$S$45="встреча играется"</formula>
    </cfRule>
  </conditionalFormatting>
  <conditionalFormatting sqref="I45:R45">
    <cfRule type="expression" dxfId="3349" priority="15">
      <formula>$S$45="сыграна"</formula>
    </cfRule>
  </conditionalFormatting>
  <conditionalFormatting sqref="I46:R46 O16:O18 N19:N21">
    <cfRule type="expression" dxfId="3348" priority="43">
      <formula>$S$46="встреча играется"</formula>
    </cfRule>
  </conditionalFormatting>
  <conditionalFormatting sqref="I47:R47 Q10:Q12 L25:L27">
    <cfRule type="expression" dxfId="3347" priority="44">
      <formula>$S$47="встреча играется"</formula>
    </cfRule>
  </conditionalFormatting>
  <conditionalFormatting sqref="I48:R48 P13:P15 M22:M24">
    <cfRule type="expression" dxfId="3346" priority="45">
      <formula>$S$48="встреча играется"</formula>
    </cfRule>
  </conditionalFormatting>
  <conditionalFormatting sqref="I49:R49 M7:M9 K13:K15">
    <cfRule type="expression" dxfId="3345" priority="46">
      <formula>$S$49="встреча играется"</formula>
    </cfRule>
  </conditionalFormatting>
  <conditionalFormatting sqref="I50:R50 N10:N12 L16:L18">
    <cfRule type="expression" dxfId="3344" priority="47">
      <formula>$S$50="встреча играется"</formula>
    </cfRule>
  </conditionalFormatting>
  <conditionalFormatting sqref="I51:R51 Q19:Q21 O25:O27">
    <cfRule type="expression" dxfId="3343" priority="48">
      <formula>$S$51="встреча играется"</formula>
    </cfRule>
  </conditionalFormatting>
  <conditionalFormatting sqref="I52:R52 R22:R24 P28:P30">
    <cfRule type="expression" dxfId="3342" priority="49">
      <formula>$S$52="встреча играется"</formula>
    </cfRule>
  </conditionalFormatting>
  <conditionalFormatting sqref="I53:R53 N7:N9 K16:K18">
    <cfRule type="expression" dxfId="3341" priority="50">
      <formula>$S$53="встреча играется"</formula>
    </cfRule>
  </conditionalFormatting>
  <conditionalFormatting sqref="I54:R54 M10:M12 L13:L15">
    <cfRule type="expression" dxfId="3340" priority="51">
      <formula>$S$54="встреча играется"</formula>
    </cfRule>
  </conditionalFormatting>
  <conditionalFormatting sqref="I55:R55 Q22:Q24 P25:P27">
    <cfRule type="expression" dxfId="3339" priority="26">
      <formula>$S$55="встреча играется"</formula>
    </cfRule>
  </conditionalFormatting>
  <conditionalFormatting sqref="I56:R56 R19:R21 O28:O30">
    <cfRule type="expression" dxfId="3338" priority="52">
      <formula>$S$56="встреча играется"</formula>
    </cfRule>
  </conditionalFormatting>
  <conditionalFormatting sqref="I56:R56">
    <cfRule type="expression" dxfId="3337" priority="2">
      <formula>$S$56="сыграна"</formula>
    </cfRule>
  </conditionalFormatting>
  <conditionalFormatting sqref="I57:R57 L7:L9 K10:K12">
    <cfRule type="expression" dxfId="3336" priority="53">
      <formula>$S$57="встреча играется"</formula>
    </cfRule>
  </conditionalFormatting>
  <conditionalFormatting sqref="I57:R57">
    <cfRule type="expression" dxfId="3335" priority="1">
      <formula>$S$57="сыграна"</formula>
    </cfRule>
  </conditionalFormatting>
  <conditionalFormatting sqref="I58:R58 N13:N15 M16:M18">
    <cfRule type="expression" dxfId="3334" priority="54">
      <formula>$S$58="встреча играется"</formula>
    </cfRule>
  </conditionalFormatting>
  <conditionalFormatting sqref="I58:R58">
    <cfRule type="expression" dxfId="3333" priority="27">
      <formula>$S$58="сыграна"</formula>
    </cfRule>
  </conditionalFormatting>
  <conditionalFormatting sqref="I59:R59 P19:P21 O22:O24">
    <cfRule type="expression" dxfId="3332" priority="55">
      <formula>$S$59="встреча играется"</formula>
    </cfRule>
  </conditionalFormatting>
  <conditionalFormatting sqref="I59:R59">
    <cfRule type="expression" dxfId="3331" priority="28">
      <formula>$S$59="сыграна"</formula>
    </cfRule>
  </conditionalFormatting>
  <conditionalFormatting sqref="I60:R60 R25:R27 Q28:Q30">
    <cfRule type="expression" dxfId="3330" priority="56">
      <formula>$S$60="встреча играется"</formula>
    </cfRule>
  </conditionalFormatting>
  <conditionalFormatting sqref="I60:R60">
    <cfRule type="expression" dxfId="3329" priority="29">
      <formula>$S$60="сыграна"</formula>
    </cfRule>
  </conditionalFormatting>
  <dataValidations count="1">
    <dataValidation type="list" allowBlank="1" sqref="P33:P60" xr:uid="{00000000-0002-0000-1500-000000000000}">
      <formula1>'B8'!Список_счета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303</v>
      </c>
      <c r="E7" s="22"/>
      <c r="F7" s="67"/>
      <c r="G7" s="150">
        <v>1</v>
      </c>
      <c r="H7" s="97"/>
      <c r="I7" s="97"/>
      <c r="J7" s="100" t="s">
        <v>304</v>
      </c>
      <c r="K7" s="117"/>
      <c r="L7" s="23" t="str">
        <f>IF(LEFT(P68,1)="L",0,(IF(P68="","",(IF(LEFT(P68,1)&gt;RIGHT(P68,1),2,1)))))</f>
        <v/>
      </c>
      <c r="M7" s="23">
        <f>IF(LEFT(P60,1)="L",0,(IF(P60="","",(IF(LEFT(P60,1)&gt;RIGHT(P60,1),2,1)))))</f>
        <v>2</v>
      </c>
      <c r="N7" s="23">
        <f>IF(RIGHT(P56,1)="L",0,(IF(P56="","",(IF(RIGHT(P56,1)&gt;LEFT(P56,1),2,1)))))</f>
        <v>2</v>
      </c>
      <c r="O7" s="24">
        <f>IF(LEFT(P53,1)="L",0,(IF(P53="","",(IF(LEFT(P53,1)&gt;RIGHT(P53,1),2,1)))))</f>
        <v>1</v>
      </c>
      <c r="P7" s="23">
        <f>IF(RIGHT(P48,1)="L",0,(IF(P48="","",(IF(RIGHT(P48,1)&gt;LEFT(P48,1),2,1)))))</f>
        <v>1</v>
      </c>
      <c r="Q7" s="23">
        <f>IF(LEFT(P45,1)="L",0,(IF(P45="","",(IF(LEFT(P45,1)&gt;RIGHT(P45,1),2,1)))))</f>
        <v>2</v>
      </c>
      <c r="R7" s="23">
        <f>IF(RIGHT(P42,1)="L",0,(IF(P42="","",(IF(RIGHT(P42,1)&gt;LEFT(P42,1),2,1)))))</f>
        <v>2</v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10</v>
      </c>
      <c r="U7" s="166"/>
      <c r="V7" s="91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305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7" t="str">
        <f>IF(LEFT(P60,1)="W",$M$4&amp;":0(W)",IF(LEFT(P60,1)="L","0:"&amp;$M$4&amp;"(L)",IF(P60="","",P60)))</f>
        <v>3:0</v>
      </c>
      <c r="N8" s="26" t="str">
        <f>IF(RIGHT(P56,1)="W",$M$4&amp;":0(W)",IF(RIGHT(P56,1)="L","0:"&amp;$M$4&amp;"(L)",IF(P56="","",RIGHT(P56,1)&amp;":"&amp;LEFT(P56,1))))</f>
        <v>3:1</v>
      </c>
      <c r="O8" s="28" t="str">
        <f>IF(LEFT(P53,1)="W",$M$4&amp;":0(W)",IF(LEFT(P53,1)="L","0:"&amp;$M$4&amp;"(L)",IF(P53="","",P53)))</f>
        <v>0:3</v>
      </c>
      <c r="P8" s="26" t="str">
        <f>IF(RIGHT(P48,1)="W",$M$4&amp;":0(W)",IF(RIGHT(P48,1)="L","0:"&amp;$M$4&amp;"(L)",IF(P48="","",RIGHT(P48,1)&amp;":"&amp;LEFT(P48,1))))</f>
        <v>1:3</v>
      </c>
      <c r="Q8" s="27" t="str">
        <f>IF(LEFT(P45,1)="W",$M$4&amp;":0(W)",IF(LEFT(P45,1)="L","0:"&amp;$M$4&amp;"(L)",IF(P45="","",P45)))</f>
        <v>3:2</v>
      </c>
      <c r="R8" s="26" t="str">
        <f>IF(RIGHT(P42,1)="W",$M$4&amp;":0(W)",IF(RIGHT(P42,1)="L","0:"&amp;$M$4&amp;"(L)",IF(P42="","",RIGHT(P42,1)&amp;":"&amp;LEFT(P42,1))))</f>
        <v>3:1</v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306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307</v>
      </c>
      <c r="E10" s="22"/>
      <c r="F10" s="67"/>
      <c r="G10" s="150">
        <v>2</v>
      </c>
      <c r="H10" s="97"/>
      <c r="I10" s="97"/>
      <c r="J10" s="100" t="s">
        <v>305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/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308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309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310</v>
      </c>
      <c r="E13" s="22"/>
      <c r="F13" s="67"/>
      <c r="G13" s="150">
        <v>3</v>
      </c>
      <c r="H13" s="97"/>
      <c r="I13" s="97"/>
      <c r="J13" s="100" t="s">
        <v>311</v>
      </c>
      <c r="K13" s="33">
        <f>IF(RIGHT(P60,1)="L",0,(IF(P60="","",(IF(RIGHT(P60,1)&gt;LEFT(P60,1),2,1)))))</f>
        <v>1</v>
      </c>
      <c r="L13" s="23" t="str">
        <f>IF(LEFT(P64,1)="L",0,(IF(P64="","",(IF(LEFT(P64,1)&gt;RIGHT(P64,1),2,1)))))</f>
        <v/>
      </c>
      <c r="M13" s="106"/>
      <c r="N13" s="23">
        <f>IF(LEFT(P69,1)="L",0,(IF(P69="","",(IF(LEFT(P69,1)&gt;RIGHT(P69,1),2,1)))))</f>
        <v>0</v>
      </c>
      <c r="O13" s="24">
        <f>IF(RIGHT(P57,1)="L",0,(IF(P57="","",(IF(RIGHT(P57,1)&gt;LEFT(P57,1),2,1)))))</f>
        <v>2</v>
      </c>
      <c r="P13" s="23">
        <f>IF(RIGHT(P41,1)="L",0,(IF(P41="","",(IF(RIGHT(P41,1)&gt;LEFT(P41,1),2,1)))))</f>
        <v>1</v>
      </c>
      <c r="Q13" s="23">
        <f>IF(LEFT(P36,1)="L",0,(IF(P36="","",(IF(LEFT(P36,1)&gt;RIGHT(P36,1),2,1)))))</f>
        <v>2</v>
      </c>
      <c r="R13" s="23">
        <f>IF(LEFT(P54,1)="L",0,(IF(P54="","",(IF(LEFT(P54,1)&gt;RIGHT(P54,1),2,1)))))</f>
        <v>2</v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8</v>
      </c>
      <c r="U13" s="166"/>
      <c r="V13" s="91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312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0:3</v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>0:3(L)</v>
      </c>
      <c r="O14" s="35" t="str">
        <f>IF(RIGHT(P57,1)="W",$M$4&amp;":0(W)",IF(RIGHT(P57,1)="L","0:"&amp;$M$4&amp;"(L)",IF(P57="","",RIGHT(P57,1)&amp;":"&amp;LEFT(P57,1))))</f>
        <v>3:1</v>
      </c>
      <c r="P14" s="26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3:0</v>
      </c>
      <c r="R14" s="27" t="str">
        <f>IF(LEFT(P54,1)="W",$M$4&amp;":0(W)",IF(LEFT(P54,1)="L","0:"&amp;$M$4&amp;"(L)",IF(P54="","",P54)))</f>
        <v>3:1</v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69" t="s">
        <v>313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314</v>
      </c>
      <c r="K16" s="33">
        <f>IF(LEFT(P56,1)="L",0,(IF(P56="","",(IF(LEFT(P56,1)&gt;RIGHT(P56,1),2,1)))))</f>
        <v>1</v>
      </c>
      <c r="L16" s="23" t="str">
        <f>IF(RIGHT(P52,1)="L",0,(IF(P52="","",(IF(RIGHT(P52,1)&gt;LEFT(P52,1),2,1)))))</f>
        <v/>
      </c>
      <c r="M16" s="23">
        <f>IF(RIGHT(P69,1)="L",0,(IF(P69="","",(IF(RIGHT(P69,1)&gt;LEFT(P69,1),2,1)))))</f>
        <v>2</v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2</v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9</v>
      </c>
      <c r="U16" s="166"/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1:3</v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>3:0(W)</v>
      </c>
      <c r="N17" s="107"/>
      <c r="O17" s="35" t="str">
        <f>IF(RIGHT(P65,1)="W",$M$4&amp;":0(W)",IF(RIGHT(P65,1)="L","0:"&amp;$M$4&amp;"(L)",IF(P65="","",RIGHT(P65,1)&amp;":"&amp;LEFT(P65,1))))</f>
        <v>3:2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2:3</v>
      </c>
      <c r="R17" s="26" t="str">
        <f>IF(RIGHT(P51,1)="W",$M$4&amp;":0(W)",IF(RIGHT(P51,1)="L","0:"&amp;$M$4&amp;"(L)",IF(P51="","",RIGHT(P51,1)&amp;":"&amp;LEFT(P51,1))))</f>
        <v>3:1</v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315</v>
      </c>
      <c r="K19" s="33">
        <f>IF(RIGHT(P53,1)="L",0,(IF(P53="","",(IF(RIGHT(P53,1)&gt;LEFT(P53,1),2,1)))))</f>
        <v>2</v>
      </c>
      <c r="L19" s="23" t="str">
        <f>IF(RIGHT(P61,1)="L",0,(IF(P61="","",(IF(RIGHT(P61,1)&gt;LEFT(P61,1),2,1)))))</f>
        <v/>
      </c>
      <c r="M19" s="23">
        <f>IF(LEFT(P57,1)="L",0,(IF(P57="","",(IF(LEFT(P57,1)&gt;RIGHT(P57,1),2,1)))))</f>
        <v>1</v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>
        <f>IF(RIGHT(P49,1)="L",0,(IF(P49="","",(IF(RIGHT(P49,1)&gt;LEFT(P49,1),2,1)))))</f>
        <v>1</v>
      </c>
      <c r="R19" s="23">
        <f>IF(LEFT(P46,1)="L",0,(IF(P46="","",(IF(LEFT(P46,1)&gt;RIGHT(P46,1),2,1)))))</f>
        <v>1</v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7</v>
      </c>
      <c r="U19" s="166"/>
      <c r="V19" s="91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3:0</v>
      </c>
      <c r="L20" s="26" t="str">
        <f>IF(RIGHT(P61,1)="W",$M$4&amp;":0(W)",IF(RIGHT(P61,1)="L","0:"&amp;$M$4&amp;"(L)",IF(P61="","",RIGHT(P61,1)&amp;":"&amp;LEFT(P61,1))))</f>
        <v/>
      </c>
      <c r="M20" s="27" t="str">
        <f>IF(LEFT(P57,1)="W",$M$4&amp;":0(W)",IF(LEFT(P57,1)="L","0:"&amp;$M$4&amp;"(L)",IF(P57="","",P57)))</f>
        <v>1:3</v>
      </c>
      <c r="N20" s="27" t="str">
        <f>IF(LEFT(P65,1)="W",$M$4&amp;":0(W)",IF(LEFT(P65,1)="L","0:"&amp;$M$4&amp;"(L)",IF(P65="","",P65)))</f>
        <v>2:3</v>
      </c>
      <c r="O20" s="104"/>
      <c r="P20" s="27" t="str">
        <f>IF(LEFT(P70,1)="W",$M$4&amp;":0(W)",IF(LEFT(P70,1)="L","0:"&amp;$M$4&amp;"(L)",IF(P70="","",P70)))</f>
        <v>1:3</v>
      </c>
      <c r="Q20" s="26" t="str">
        <f>IF(RIGHT(P49,1)="W",$M$4&amp;":0(W)",IF(RIGHT(P49,1)="L","0:"&amp;$M$4&amp;"(L)",IF(P49="","",RIGHT(P49,1)&amp;":"&amp;LEFT(P49,1))))</f>
        <v>1:3</v>
      </c>
      <c r="R20" s="27" t="str">
        <f>IF(LEFT(P46,1)="W",$M$4&amp;":0(W)",IF(LEFT(P46,1)="L","0:"&amp;$M$4&amp;"(L)",IF(P46="","",P46)))</f>
        <v>2:3</v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316</v>
      </c>
      <c r="K22" s="33">
        <f>IF(LEFT(P48,1)="L",0,(IF(P48="","",(IF(LEFT(P48,1)&gt;RIGHT(P48,1),2,1)))))</f>
        <v>2</v>
      </c>
      <c r="L22" s="23" t="str">
        <f>IF(RIGHT(P44,1)="L",0,(IF(P44="","",(IF(RIGHT(P44,1)&gt;LEFT(P44,1),2,1)))))</f>
        <v/>
      </c>
      <c r="M22" s="23">
        <f>IF(LEFT(P41,1)="L",0,(IF(P41="","",(IF(LEFT(P41,1)&gt;RIGHT(P41,1),2,1)))))</f>
        <v>2</v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2</v>
      </c>
      <c r="P22" s="106"/>
      <c r="Q22" s="23">
        <f>IF(RIGHT(P66,1)="L",0,(IF(P66="","",(IF(RIGHT(P66,1)&gt;LEFT(P66,1),2,1)))))</f>
        <v>2</v>
      </c>
      <c r="R22" s="23">
        <f>IF(RIGHT(P59,1)="L",0,(IF(P59="","",(IF(RIGHT(P59,1)&gt;LEFT(P59,1),2,1)))))</f>
        <v>2</v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12</v>
      </c>
      <c r="U22" s="166"/>
      <c r="V22" s="91" t="s">
        <v>10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3:1</v>
      </c>
      <c r="L23" s="26" t="str">
        <f>IF(RIGHT(P44,1)="W",$M$4&amp;":0(W)",IF(RIGHT(P44,1)="L","0:"&amp;$M$4&amp;"(L)",IF(P44="","",RIGHT(P44,1)&amp;":"&amp;LEFT(P44,1))))</f>
        <v/>
      </c>
      <c r="M23" s="27" t="str">
        <f>IF(LEFT(P41,1)="W",$M$4&amp;":0(W)",IF(LEFT(P41,1)="L","0:"&amp;$M$4&amp;"(L)",IF(P41="","",P41)))</f>
        <v>3:0</v>
      </c>
      <c r="N23" s="26" t="str">
        <f>IF(RIGHT(P38,1)="W",$M$4&amp;":0(W)",IF(RIGHT(P38,1)="L","0:"&amp;$M$4&amp;"(L)",IF(P38="","",RIGHT(P38,1)&amp;":"&amp;LEFT(P38,1))))</f>
        <v>3:0</v>
      </c>
      <c r="O23" s="35" t="str">
        <f>IF(RIGHT(P70,1)="W",$M$4&amp;":0(W)",IF(RIGHT(P70,1)="L","0:"&amp;$M$4&amp;"(L)",IF(P70="","",RIGHT(P70,1)&amp;":"&amp;LEFT(P70,1))))</f>
        <v>3:1</v>
      </c>
      <c r="P23" s="107"/>
      <c r="Q23" s="26" t="str">
        <f>IF(RIGHT(P66,1)="W",$M$4&amp;":0(W)",IF(RIGHT(P66,1)="L","0:"&amp;$M$4&amp;"(L)",IF(P66="","",RIGHT(P66,1)&amp;":"&amp;LEFT(P66,1))))</f>
        <v>3:2</v>
      </c>
      <c r="R23" s="26" t="str">
        <f>IF(RIGHT(P59,1)="W",$M$4&amp;":0(W)",IF(RIGHT(P59,1)="L","0:"&amp;$M$4&amp;"(L)",IF(P59="","",RIGHT(P59,1)&amp;":"&amp;LEFT(P59,1))))</f>
        <v>3:0</v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317</v>
      </c>
      <c r="K25" s="33">
        <f>IF(RIGHT(P45,1)="L",0,(IF(P45="","",(IF(RIGHT(P45,1)&gt;LEFT(P45,1),2,1)))))</f>
        <v>1</v>
      </c>
      <c r="L25" s="23" t="str">
        <f>IF(LEFT(P40,1)="L",0,(IF(P40="","",(IF(LEFT(P40,1)&gt;RIGHT(P40,1),2,1)))))</f>
        <v/>
      </c>
      <c r="M25" s="23">
        <f>IF(RIGHT(P36,1)="L",0,(IF(P36="","",(IF(RIGHT(P36,1)&gt;LEFT(P36,1),2,1)))))</f>
        <v>1</v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2</v>
      </c>
      <c r="P25" s="24">
        <f>IF(LEFT(P66,1)="L",0,(IF(P66="","",(IF(LEFT(P66,1)&gt;RIGHT(P66,1),2,1)))))</f>
        <v>1</v>
      </c>
      <c r="Q25" s="106"/>
      <c r="R25" s="23">
        <f>IF(LEFT(P71,1)="L",0,(IF(P71="","",(IF(LEFT(P71,1)&gt;RIGHT(P71,1),2,1)))))</f>
        <v>2</v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9</v>
      </c>
      <c r="U25" s="166"/>
      <c r="V25" s="91" t="s">
        <v>12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2:3</v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>0:3</v>
      </c>
      <c r="N26" s="26" t="str">
        <f>IF(RIGHT(P62,1)="W",$M$4&amp;":0(W)",IF(RIGHT(P62,1)="L","0:"&amp;$M$4&amp;"(L)",IF(P62="","",RIGHT(P62,1)&amp;":"&amp;LEFT(P62,1))))</f>
        <v>3:2</v>
      </c>
      <c r="O26" s="28" t="str">
        <f>IF(LEFT(P49,1)="W",$M$4&amp;":0(W)",IF(LEFT(P49,1)="L","0:"&amp;$M$4&amp;"(L)",IF(P49="","",P49)))</f>
        <v>3:1</v>
      </c>
      <c r="P26" s="28" t="str">
        <f>IF(LEFT(P66,1)="W",$M$4&amp;":0(W)",IF(LEFT(P66,1)="L","0:"&amp;$M$4&amp;"(L)",IF(P66="","",P66)))</f>
        <v>2:3</v>
      </c>
      <c r="Q26" s="107"/>
      <c r="R26" s="27" t="str">
        <f>IF(LEFT(P71,1)="W",$M$4&amp;":0(W)",IF(LEFT(P71,1)="L","0:"&amp;$M$4&amp;"(L)",IF(P71="","",P71)))</f>
        <v>3:0</v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318</v>
      </c>
      <c r="K28" s="33">
        <f>IF(LEFT(P42,1)="L",0,(IF(P42="","",(IF(LEFT(P42,1)&gt;RIGHT(P42,1),2,1)))))</f>
        <v>1</v>
      </c>
      <c r="L28" s="23" t="str">
        <f>IF(RIGHT(P37,1)="L",0,(IF(P37="","",(IF(RIGHT(P37,1)&gt;LEFT(P37,1),2,1)))))</f>
        <v/>
      </c>
      <c r="M28" s="23">
        <f>IF(RIGHT(P54,1)="L",0,(IF(P54="","",(IF(RIGHT(P54,1)&gt;LEFT(P54,1),2,1)))))</f>
        <v>1</v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1</v>
      </c>
      <c r="Q28" s="23">
        <f>IF(RIGHT(P71,1)="L",0,(IF(P71="","",(IF(RIGHT(P71,1)&gt;LEFT(P71,1),2,1)))))</f>
        <v>1</v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7</v>
      </c>
      <c r="U28" s="166"/>
      <c r="V28" s="91" t="s">
        <v>15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1:3</v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>1:3</v>
      </c>
      <c r="N29" s="27" t="str">
        <f>IF(LEFT(P51,1)="W",$M$4&amp;":0(W)",IF(LEFT(P51,1)="L","0:"&amp;$M$4&amp;"(L)",IF(P51="","",P51)))</f>
        <v>1:3</v>
      </c>
      <c r="O29" s="35" t="str">
        <f>IF(RIGHT(P46,1)="W",$M$4&amp;":0(W)",IF(RIGHT(P46,1)="L","0:"&amp;$M$4&amp;"(L)",IF(P46="","",RIGHT(P46,1)&amp;":"&amp;LEFT(P46,1))))</f>
        <v>3:2</v>
      </c>
      <c r="P29" s="28" t="str">
        <f>IF(LEFT(P59,1)="W",$M$4&amp;":0(W)",IF(LEFT(P59,1)="L","0:"&amp;$M$4&amp;"(L)",IF(P59="","",P59)))</f>
        <v>0:3</v>
      </c>
      <c r="Q29" s="26" t="str">
        <f>IF(RIGHT(P71,1)="W",$M$4&amp;":0(W)",IF(RIGHT(P71,1)="L","0:"&amp;$M$4&amp;"(L)",IF(P71="","",RIGHT(P71,1)&amp;":"&amp;LEFT(P71,1))))</f>
        <v>0:3</v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313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0</v>
      </c>
      <c r="U31" s="166"/>
      <c r="V31" s="91"/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14</v>
      </c>
      <c r="J36" s="81" t="str">
        <f>IF(В8_2!Уч3="","",В8_2!Уч3)</f>
        <v>Сайран Ахметкали+</v>
      </c>
      <c r="K36" s="82" t="str">
        <f t="shared" ref="K36:K71" si="0">"-"</f>
        <v>-</v>
      </c>
      <c r="L36" s="162" t="str">
        <f>IF(В8_2!Уч7="","",В8_2!Уч7)</f>
        <v>Тажкеев Жасын+</v>
      </c>
      <c r="M36" s="124"/>
      <c r="N36" s="124"/>
      <c r="O36" s="125"/>
      <c r="P36" s="53" t="s">
        <v>35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IF(В8_2!Уч2="","",В8_2!Уч2)</f>
        <v>Елмурзаев Бакдаулет</v>
      </c>
      <c r="K37" s="85" t="str">
        <f t="shared" si="0"/>
        <v>-</v>
      </c>
      <c r="L37" s="163" t="str">
        <f>IF(В8_2!Уч8="","",В8_2!Уч8)</f>
        <v>Болатова Әсел+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6</v>
      </c>
      <c r="J38" s="86" t="str">
        <f>IF(В8_2!Уч4="","",В8_2!Уч4)</f>
        <v>Конкаев Айдос+</v>
      </c>
      <c r="K38" s="87" t="str">
        <f t="shared" si="0"/>
        <v>-</v>
      </c>
      <c r="L38" s="164" t="str">
        <f>IF(В8_2!Уч6="","",В8_2!Уч6)</f>
        <v>Амирхамзин Ербол+</v>
      </c>
      <c r="M38" s="115"/>
      <c r="N38" s="115"/>
      <c r="O38" s="116"/>
      <c r="P38" s="88" t="s">
        <v>39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IF(В8_2!Уч1="","",В8_2!Уч1)</f>
        <v>Гапбасов Алмат+</v>
      </c>
      <c r="K39" s="90" t="str">
        <f t="shared" si="0"/>
        <v>-</v>
      </c>
      <c r="L39" s="165" t="str">
        <f>IF(В8_2!Уч9="","",В8_2!Уч9)</f>
        <v>Байзак Улан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IF(В8_2!Уч7="","",В8_2!Уч7)</f>
        <v>Тажкеев Жасын+</v>
      </c>
      <c r="K40" s="82" t="str">
        <f t="shared" si="0"/>
        <v>-</v>
      </c>
      <c r="L40" s="162" t="str">
        <f>IF(В8_2!Уч2="","",В8_2!Уч2)</f>
        <v>Елмурзаев Бакдаулет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14</v>
      </c>
      <c r="J41" s="84" t="str">
        <f>IF(В8_2!Уч6="","",В8_2!Уч6)</f>
        <v>Амирхамзин Ербол+</v>
      </c>
      <c r="K41" s="85" t="str">
        <f t="shared" si="0"/>
        <v>-</v>
      </c>
      <c r="L41" s="163" t="str">
        <f>IF(В8_2!Уч3="","",В8_2!Уч3)</f>
        <v>Сайран Ахметкали+</v>
      </c>
      <c r="M41" s="127"/>
      <c r="N41" s="127"/>
      <c r="O41" s="128"/>
      <c r="P41" s="58" t="s">
        <v>35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16</v>
      </c>
      <c r="J42" s="86" t="str">
        <f>IF(В8_2!Уч8="","",В8_2!Уч8)</f>
        <v>Болатова Әсел+</v>
      </c>
      <c r="K42" s="87" t="str">
        <f t="shared" si="0"/>
        <v>-</v>
      </c>
      <c r="L42" s="164" t="str">
        <f>IF(В8_2!Уч1="","",В8_2!Уч1)</f>
        <v>Гапбасов Алмат+</v>
      </c>
      <c r="M42" s="115"/>
      <c r="N42" s="115"/>
      <c r="O42" s="116"/>
      <c r="P42" s="62" t="s">
        <v>41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IF(В8_2!Уч9="","",В8_2!Уч9)</f>
        <v>Байзак Улан</v>
      </c>
      <c r="K43" s="90" t="str">
        <f t="shared" si="0"/>
        <v>-</v>
      </c>
      <c r="L43" s="165" t="str">
        <f>IF(В8_2!Уч5="","",В8_2!Уч5)</f>
        <v>Кузнецов Сергей+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IF(В8_2!Уч2="","",В8_2!Уч2)</f>
        <v>Елмурзаев Бакдаулет</v>
      </c>
      <c r="K44" s="82" t="str">
        <f t="shared" si="0"/>
        <v>-</v>
      </c>
      <c r="L44" s="162" t="str">
        <f>IF(В8_2!Уч6="","",В8_2!Уч6)</f>
        <v>Амирхамзин Ербол+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16</v>
      </c>
      <c r="J45" s="84" t="str">
        <f>IF(В8_2!Уч1="","",В8_2!Уч1)</f>
        <v>Гапбасов Алмат+</v>
      </c>
      <c r="K45" s="85" t="str">
        <f t="shared" si="0"/>
        <v>-</v>
      </c>
      <c r="L45" s="163" t="str">
        <f>IF(В8_2!Уч7="","",В8_2!Уч7)</f>
        <v>Тажкеев Жасын+</v>
      </c>
      <c r="M45" s="127"/>
      <c r="N45" s="127"/>
      <c r="O45" s="128"/>
      <c r="P45" s="58" t="s">
        <v>38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14</v>
      </c>
      <c r="J46" s="86" t="str">
        <f>IF(В8_2!Уч5="","",В8_2!Уч5)</f>
        <v>Кузнецов Сергей+</v>
      </c>
      <c r="K46" s="87" t="str">
        <f t="shared" si="0"/>
        <v>-</v>
      </c>
      <c r="L46" s="164" t="str">
        <f>IF(В8_2!Уч8="","",В8_2!Уч8)</f>
        <v>Болатова Әсел+</v>
      </c>
      <c r="M46" s="115"/>
      <c r="N46" s="115"/>
      <c r="O46" s="116"/>
      <c r="P46" s="62" t="s">
        <v>42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IF(В8_2!Уч4="","",В8_2!Уч4)</f>
        <v>Конкаев Айдос+</v>
      </c>
      <c r="K47" s="90" t="str">
        <f t="shared" si="0"/>
        <v>-</v>
      </c>
      <c r="L47" s="165" t="str">
        <f>IF(В8_2!Уч9="","",В8_2!Уч9)</f>
        <v>Байзак Улан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16</v>
      </c>
      <c r="J48" s="81" t="str">
        <f>IF(В8_2!Уч6="","",В8_2!Уч6)</f>
        <v>Амирхамзин Ербол+</v>
      </c>
      <c r="K48" s="82" t="str">
        <f t="shared" si="0"/>
        <v>-</v>
      </c>
      <c r="L48" s="162" t="str">
        <f>IF(В8_2!Уч1="","",В8_2!Уч1)</f>
        <v>Гапбасов Алмат+</v>
      </c>
      <c r="M48" s="124"/>
      <c r="N48" s="124"/>
      <c r="O48" s="125"/>
      <c r="P48" s="53" t="s">
        <v>37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14</v>
      </c>
      <c r="J49" s="84" t="str">
        <f>IF(В8_2!Уч7="","",В8_2!Уч7)</f>
        <v>Тажкеев Жасын+</v>
      </c>
      <c r="K49" s="85" t="str">
        <f t="shared" si="0"/>
        <v>-</v>
      </c>
      <c r="L49" s="163" t="str">
        <f>IF(В8_2!Уч5="","",В8_2!Уч5)</f>
        <v>Кузнецов Сергей+</v>
      </c>
      <c r="M49" s="127"/>
      <c r="N49" s="127"/>
      <c r="O49" s="128"/>
      <c r="P49" s="58" t="s">
        <v>37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IF(В8_2!Уч9="","",В8_2!Уч9)</f>
        <v>Байзак Улан</v>
      </c>
      <c r="K50" s="87" t="str">
        <f t="shared" si="0"/>
        <v>-</v>
      </c>
      <c r="L50" s="164" t="str">
        <f>IF(В8_2!Уч3="","",В8_2!Уч3)</f>
        <v>Сайран Ахметкали+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30</v>
      </c>
      <c r="J51" s="89" t="str">
        <f>IF(В8_2!Уч8="","",В8_2!Уч8)</f>
        <v>Болатова Әсел+</v>
      </c>
      <c r="K51" s="90" t="str">
        <f t="shared" si="0"/>
        <v>-</v>
      </c>
      <c r="L51" s="165" t="str">
        <f>IF(В8_2!Уч4="","",В8_2!Уч4)</f>
        <v>Конкаев Айдос+</v>
      </c>
      <c r="M51" s="121"/>
      <c r="N51" s="121"/>
      <c r="O51" s="122"/>
      <c r="P51" s="66" t="s">
        <v>41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IF(В8_2!Уч2="","",В8_2!Уч2)</f>
        <v>Елмурзаев Бакдаулет</v>
      </c>
      <c r="K52" s="82" t="str">
        <f t="shared" si="0"/>
        <v>-</v>
      </c>
      <c r="L52" s="162" t="str">
        <f>IF(В8_2!Уч4="","",В8_2!Уч4)</f>
        <v>Конкаев Айдос+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21</v>
      </c>
      <c r="J53" s="84" t="str">
        <f>IF(В8_2!Уч1="","",В8_2!Уч1)</f>
        <v>Гапбасов Алмат+</v>
      </c>
      <c r="K53" s="85" t="str">
        <f t="shared" si="0"/>
        <v>-</v>
      </c>
      <c r="L53" s="163" t="str">
        <f>IF(В8_2!Уч5="","",В8_2!Уч5)</f>
        <v>Кузнецов Сергей+</v>
      </c>
      <c r="M53" s="127"/>
      <c r="N53" s="127"/>
      <c r="O53" s="128"/>
      <c r="P53" s="58" t="s">
        <v>39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>
        <v>19</v>
      </c>
      <c r="J54" s="86" t="str">
        <f>IF(В8_2!Уч3="","",В8_2!Уч3)</f>
        <v>Сайран Ахметкали+</v>
      </c>
      <c r="K54" s="87" t="str">
        <f t="shared" si="0"/>
        <v>-</v>
      </c>
      <c r="L54" s="164" t="str">
        <f>IF(В8_2!Уч8="","",В8_2!Уч8)</f>
        <v>Болатова Әсел+</v>
      </c>
      <c r="M54" s="115"/>
      <c r="N54" s="115"/>
      <c r="O54" s="116"/>
      <c r="P54" s="62" t="s">
        <v>37</v>
      </c>
      <c r="Q54" s="138"/>
      <c r="R54" s="139"/>
      <c r="S54" s="54" t="str">
        <f t="shared" si="1"/>
        <v>сыграна</v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IF(В8_2!Уч7="","",В8_2!Уч7)</f>
        <v>Тажкеев Жасын+</v>
      </c>
      <c r="K55" s="90" t="str">
        <f t="shared" si="0"/>
        <v>-</v>
      </c>
      <c r="L55" s="165" t="str">
        <f>IF(В8_2!Уч9="","",В8_2!Уч9)</f>
        <v>Байзак Улан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16</v>
      </c>
      <c r="J56" s="81" t="str">
        <f>IF(В8_2!Уч4="","",В8_2!Уч4)</f>
        <v>Конкаев Айдос+</v>
      </c>
      <c r="K56" s="82" t="str">
        <f t="shared" si="0"/>
        <v>-</v>
      </c>
      <c r="L56" s="162" t="str">
        <f>IF(В8_2!Уч1="","",В8_2!Уч1)</f>
        <v>Гапбасов Алмат+</v>
      </c>
      <c r="M56" s="124"/>
      <c r="N56" s="124"/>
      <c r="O56" s="125"/>
      <c r="P56" s="53" t="s">
        <v>41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14</v>
      </c>
      <c r="J57" s="84" t="str">
        <f>IF(В8_2!Уч5="","",В8_2!Уч5)</f>
        <v>Кузнецов Сергей+</v>
      </c>
      <c r="K57" s="85" t="str">
        <f t="shared" si="0"/>
        <v>-</v>
      </c>
      <c r="L57" s="163" t="str">
        <f>IF(В8_2!Уч3="","",В8_2!Уч3)</f>
        <v>Сайран Ахметкали+</v>
      </c>
      <c r="M57" s="127"/>
      <c r="N57" s="127"/>
      <c r="O57" s="128"/>
      <c r="P57" s="58" t="s">
        <v>41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IF(В8_2!Уч9="","",В8_2!Уч9)</f>
        <v>Байзак Улан</v>
      </c>
      <c r="K58" s="87" t="str">
        <f t="shared" si="0"/>
        <v>-</v>
      </c>
      <c r="L58" s="164" t="str">
        <f>IF(В8_2!Уч2="","",В8_2!Уч2)</f>
        <v>Елмурзаев Бакдаулет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19</v>
      </c>
      <c r="J59" s="89" t="str">
        <f>IF(В8_2!Уч8="","",В8_2!Уч8)</f>
        <v>Болатова Әсел+</v>
      </c>
      <c r="K59" s="90" t="str">
        <f t="shared" si="0"/>
        <v>-</v>
      </c>
      <c r="L59" s="165" t="str">
        <f>IF(В8_2!Уч6="","",В8_2!Уч6)</f>
        <v>Амирхамзин Ербол+</v>
      </c>
      <c r="M59" s="121"/>
      <c r="N59" s="121"/>
      <c r="O59" s="122"/>
      <c r="P59" s="66" t="s">
        <v>39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16</v>
      </c>
      <c r="J60" s="81" t="str">
        <f>IF(В8_2!Уч1="","",В8_2!Уч1)</f>
        <v>Гапбасов Алмат+</v>
      </c>
      <c r="K60" s="82" t="str">
        <f t="shared" si="0"/>
        <v>-</v>
      </c>
      <c r="L60" s="162" t="str">
        <f>IF(В8_2!Уч3="","",В8_2!Уч3)</f>
        <v>Сайран Ахметкали+</v>
      </c>
      <c r="M60" s="124"/>
      <c r="N60" s="124"/>
      <c r="O60" s="125"/>
      <c r="P60" s="53" t="s">
        <v>35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IF(В8_2!Уч2="","",В8_2!Уч2)</f>
        <v>Елмурзаев Бакдаулет</v>
      </c>
      <c r="K61" s="85" t="str">
        <f t="shared" si="0"/>
        <v>-</v>
      </c>
      <c r="L61" s="163" t="str">
        <f>IF(В8_2!Уч5="","",В8_2!Уч5)</f>
        <v>Кузнецов Сергей+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30</v>
      </c>
      <c r="J62" s="86" t="str">
        <f>IF(В8_2!Уч4="","",В8_2!Уч4)</f>
        <v>Конкаев Айдос+</v>
      </c>
      <c r="K62" s="87" t="str">
        <f t="shared" si="0"/>
        <v>-</v>
      </c>
      <c r="L62" s="164" t="str">
        <f>IF(В8_2!Уч7="","",В8_2!Уч7)</f>
        <v>Тажкеев Жасын+</v>
      </c>
      <c r="M62" s="115"/>
      <c r="N62" s="115"/>
      <c r="O62" s="116"/>
      <c r="P62" s="62" t="s">
        <v>42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IF(В8_2!Уч6="","",В8_2!Уч6)</f>
        <v>Амирхамзин Ербол+</v>
      </c>
      <c r="K63" s="90" t="str">
        <f t="shared" si="0"/>
        <v>-</v>
      </c>
      <c r="L63" s="165" t="str">
        <f>IF(В8_2!Уч9="","",В8_2!Уч9)</f>
        <v>Байзак Улан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IF(В8_2!Уч3="","",В8_2!Уч3)</f>
        <v>Сайран Ахметкали+</v>
      </c>
      <c r="K64" s="82" t="str">
        <f t="shared" si="0"/>
        <v>-</v>
      </c>
      <c r="L64" s="162" t="str">
        <f>IF(В8_2!Уч2="","",В8_2!Уч2)</f>
        <v>Елмурзаев Бакдаулет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21</v>
      </c>
      <c r="J65" s="84" t="str">
        <f>IF(В8_2!Уч5="","",В8_2!Уч5)</f>
        <v>Кузнецов Сергей+</v>
      </c>
      <c r="K65" s="85" t="str">
        <f t="shared" si="0"/>
        <v>-</v>
      </c>
      <c r="L65" s="163" t="str">
        <f>IF(В8_2!Уч4="","",В8_2!Уч4)</f>
        <v>Конкаев Айдос+</v>
      </c>
      <c r="M65" s="127"/>
      <c r="N65" s="127"/>
      <c r="O65" s="128"/>
      <c r="P65" s="58" t="s">
        <v>42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19</v>
      </c>
      <c r="J66" s="86" t="str">
        <f>IF(В8_2!Уч7="","",В8_2!Уч7)</f>
        <v>Тажкеев Жасын+</v>
      </c>
      <c r="K66" s="87" t="str">
        <f t="shared" si="0"/>
        <v>-</v>
      </c>
      <c r="L66" s="164" t="str">
        <f>IF(В8_2!Уч6="","",В8_2!Уч6)</f>
        <v>Амирхамзин Ербол+</v>
      </c>
      <c r="M66" s="115"/>
      <c r="N66" s="115"/>
      <c r="O66" s="116"/>
      <c r="P66" s="62" t="s">
        <v>42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IF(В8_2!Уч9="","",В8_2!Уч9)</f>
        <v>Байзак Улан</v>
      </c>
      <c r="K67" s="90" t="str">
        <f t="shared" si="0"/>
        <v>-</v>
      </c>
      <c r="L67" s="165" t="str">
        <f>IF(В8_2!Уч8="","",В8_2!Уч8)</f>
        <v>Болатова Әсел+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IF(В8_2!Уч1="","",В8_2!Уч1)</f>
        <v>Гапбасов Алмат+</v>
      </c>
      <c r="K68" s="82" t="str">
        <f t="shared" si="0"/>
        <v>-</v>
      </c>
      <c r="L68" s="162" t="str">
        <f>IF(В8_2!Уч2="","",В8_2!Уч2)</f>
        <v>Елмурзаев Бакдаулет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IF(В8_2!Уч3="","",В8_2!Уч3)</f>
        <v>Сайран Ахметкали+</v>
      </c>
      <c r="K69" s="85" t="str">
        <f t="shared" si="0"/>
        <v>-</v>
      </c>
      <c r="L69" s="163" t="str">
        <f>IF(В8_2!Уч4="","",В8_2!Уч4)</f>
        <v>Конкаев Айдос+</v>
      </c>
      <c r="M69" s="127"/>
      <c r="N69" s="127"/>
      <c r="O69" s="128"/>
      <c r="P69" s="58" t="s">
        <v>45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21</v>
      </c>
      <c r="J70" s="86" t="str">
        <f>IF(В8_2!Уч5="","",В8_2!Уч5)</f>
        <v>Кузнецов Сергей+</v>
      </c>
      <c r="K70" s="87" t="str">
        <f t="shared" si="0"/>
        <v>-</v>
      </c>
      <c r="L70" s="164" t="str">
        <f>IF(В8_2!Уч6="","",В8_2!Уч6)</f>
        <v>Амирхамзин Ербол+</v>
      </c>
      <c r="M70" s="115"/>
      <c r="N70" s="115"/>
      <c r="O70" s="116"/>
      <c r="P70" s="62" t="s">
        <v>41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19</v>
      </c>
      <c r="J71" s="89" t="str">
        <f>IF(В8_2!Уч7="","",В8_2!Уч7)</f>
        <v>Тажкеев Жасын+</v>
      </c>
      <c r="K71" s="90" t="str">
        <f t="shared" si="0"/>
        <v>-</v>
      </c>
      <c r="L71" s="165" t="str">
        <f>IF(В8_2!Уч8="","",В8_2!Уч8)</f>
        <v>Болатова Әсел+</v>
      </c>
      <c r="M71" s="121"/>
      <c r="N71" s="121"/>
      <c r="O71" s="122"/>
      <c r="P71" s="66" t="s">
        <v>35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328" priority="13">
      <formula>$S$36="сыграна"</formula>
    </cfRule>
  </conditionalFormatting>
  <conditionalFormatting sqref="I37:Q37">
    <cfRule type="expression" dxfId="3327" priority="15">
      <formula>$S$37="сыграна"</formula>
    </cfRule>
  </conditionalFormatting>
  <conditionalFormatting sqref="I38:Q38">
    <cfRule type="expression" dxfId="3326" priority="4">
      <formula>$S$38="сыграна"</formula>
    </cfRule>
  </conditionalFormatting>
  <conditionalFormatting sqref="I39:Q39">
    <cfRule type="expression" dxfId="3325" priority="5">
      <formula>$S$39="сыграна"</formula>
    </cfRule>
  </conditionalFormatting>
  <conditionalFormatting sqref="I40:Q40">
    <cfRule type="expression" dxfId="3324" priority="6">
      <formula>$S$40="сыграна"</formula>
    </cfRule>
  </conditionalFormatting>
  <conditionalFormatting sqref="I41:Q41">
    <cfRule type="expression" dxfId="3323" priority="7">
      <formula>$S$41="сыграна"</formula>
    </cfRule>
  </conditionalFormatting>
  <conditionalFormatting sqref="I42:Q42">
    <cfRule type="expression" dxfId="3322" priority="8">
      <formula>$S$42="сыграна"</formula>
    </cfRule>
  </conditionalFormatting>
  <conditionalFormatting sqref="I43:Q43">
    <cfRule type="expression" dxfId="3321" priority="9">
      <formula>$S$43="сыграна"</formula>
    </cfRule>
  </conditionalFormatting>
  <conditionalFormatting sqref="I44:Q44">
    <cfRule type="expression" dxfId="3320" priority="10">
      <formula>$S$44="сыграна"</formula>
    </cfRule>
  </conditionalFormatting>
  <conditionalFormatting sqref="I45:Q45">
    <cfRule type="expression" dxfId="3319" priority="11">
      <formula>$S$45="сыграна"</formula>
    </cfRule>
  </conditionalFormatting>
  <conditionalFormatting sqref="I48:Q48">
    <cfRule type="expression" dxfId="3318" priority="17">
      <formula>$S$48="сыграна"</formula>
    </cfRule>
  </conditionalFormatting>
  <conditionalFormatting sqref="I49:Q49">
    <cfRule type="expression" dxfId="3317" priority="18">
      <formula>$S$49="сыграна"</formula>
    </cfRule>
  </conditionalFormatting>
  <conditionalFormatting sqref="I50:Q50">
    <cfRule type="expression" dxfId="3316" priority="19">
      <formula>$S$50="сыграна"</formula>
    </cfRule>
  </conditionalFormatting>
  <conditionalFormatting sqref="I51:Q51">
    <cfRule type="expression" dxfId="3315" priority="20">
      <formula>$S$51="сыграна"</formula>
    </cfRule>
  </conditionalFormatting>
  <conditionalFormatting sqref="I52:Q52">
    <cfRule type="expression" dxfId="3314" priority="21">
      <formula>$S$52="сыграна"</formula>
    </cfRule>
  </conditionalFormatting>
  <conditionalFormatting sqref="I53:Q53">
    <cfRule type="expression" dxfId="3313" priority="22">
      <formula>$S$53="сыграна"</formula>
    </cfRule>
  </conditionalFormatting>
  <conditionalFormatting sqref="I54:Q54">
    <cfRule type="expression" dxfId="3312" priority="23">
      <formula>$S$54="сыграна"</formula>
    </cfRule>
  </conditionalFormatting>
  <conditionalFormatting sqref="I55:Q55">
    <cfRule type="expression" dxfId="3311" priority="24">
      <formula>$S$55="сыграна"</formula>
    </cfRule>
  </conditionalFormatting>
  <conditionalFormatting sqref="I56:Q56">
    <cfRule type="expression" dxfId="3310" priority="25">
      <formula>$S$56="сыграна"</formula>
    </cfRule>
  </conditionalFormatting>
  <conditionalFormatting sqref="I62:Q62">
    <cfRule type="expression" dxfId="3309" priority="2">
      <formula>$S$62="сыграна"</formula>
    </cfRule>
  </conditionalFormatting>
  <conditionalFormatting sqref="I63:Q63">
    <cfRule type="expression" dxfId="3308" priority="31">
      <formula>$S$63="сыграна"</formula>
    </cfRule>
  </conditionalFormatting>
  <conditionalFormatting sqref="I64:Q64">
    <cfRule type="expression" dxfId="3307" priority="32">
      <formula>$S$64="сыграна"</formula>
    </cfRule>
  </conditionalFormatting>
  <conditionalFormatting sqref="I65:Q65">
    <cfRule type="expression" dxfId="3306" priority="33">
      <formula>$S$65="сыграна"</formula>
    </cfRule>
  </conditionalFormatting>
  <conditionalFormatting sqref="I66:Q66">
    <cfRule type="expression" dxfId="3305" priority="34">
      <formula>$S$66="сыграна"</formula>
    </cfRule>
  </conditionalFormatting>
  <conditionalFormatting sqref="I67:Q67">
    <cfRule type="expression" dxfId="3304" priority="35">
      <formula>$S$67="сыграна"</formula>
    </cfRule>
  </conditionalFormatting>
  <conditionalFormatting sqref="I68:Q68">
    <cfRule type="expression" dxfId="3303" priority="36">
      <formula>$S$68="сыграна"</formula>
    </cfRule>
  </conditionalFormatting>
  <conditionalFormatting sqref="I69:Q69">
    <cfRule type="expression" dxfId="3302" priority="37">
      <formula>$S$69="сыграна"</formula>
    </cfRule>
  </conditionalFormatting>
  <conditionalFormatting sqref="I70:Q70">
    <cfRule type="expression" dxfId="3301" priority="38">
      <formula>$S$70="сыграна"</formula>
    </cfRule>
  </conditionalFormatting>
  <conditionalFormatting sqref="I71:Q71">
    <cfRule type="expression" dxfId="3300" priority="39">
      <formula>$S$71="сыграна"</formula>
    </cfRule>
  </conditionalFormatting>
  <conditionalFormatting sqref="I36:R36 Q13:Q15 M25:M27">
    <cfRule type="expression" dxfId="3299" priority="14">
      <formula>$S$36="встреча играется"</formula>
    </cfRule>
  </conditionalFormatting>
  <conditionalFormatting sqref="I37:R37 R10:R12 L28:L30">
    <cfRule type="expression" dxfId="3298" priority="40">
      <formula>$S$37="встреча играется"</formula>
    </cfRule>
  </conditionalFormatting>
  <conditionalFormatting sqref="I38:R38 P16:P18 N22:N24">
    <cfRule type="expression" dxfId="3297" priority="41">
      <formula>$S$38="встреча играется"</formula>
    </cfRule>
  </conditionalFormatting>
  <conditionalFormatting sqref="I39:R39 S7:S9 K31:K33">
    <cfRule type="expression" dxfId="3296" priority="42">
      <formula>$S$39="встреча играется"</formula>
    </cfRule>
  </conditionalFormatting>
  <conditionalFormatting sqref="I40:R40 Q10:Q12 L25:L27">
    <cfRule type="expression" dxfId="3295" priority="43">
      <formula>$S$40="встреча играется"</formula>
    </cfRule>
  </conditionalFormatting>
  <conditionalFormatting sqref="I41:R41 P13:P15 M22:M24">
    <cfRule type="expression" dxfId="3294" priority="44">
      <formula>$S$41="встреча играется"</formula>
    </cfRule>
  </conditionalFormatting>
  <conditionalFormatting sqref="I42:R42 R7:R9 K28:K30">
    <cfRule type="expression" dxfId="3293" priority="45">
      <formula>$S$42="встреча играется"</formula>
    </cfRule>
  </conditionalFormatting>
  <conditionalFormatting sqref="I43:R43 S19:S21 O31:O33">
    <cfRule type="expression" dxfId="3292" priority="46">
      <formula>$S$43="встреча играется"</formula>
    </cfRule>
  </conditionalFormatting>
  <conditionalFormatting sqref="I44:R44 P10:P12 L22:L24">
    <cfRule type="expression" dxfId="3291" priority="47">
      <formula>$S$44="встреча играется"</formula>
    </cfRule>
  </conditionalFormatting>
  <conditionalFormatting sqref="I45:R45 Q7:Q9 K25:K27">
    <cfRule type="expression" dxfId="3290" priority="48">
      <formula>$S$45="встреча играется"</formula>
    </cfRule>
  </conditionalFormatting>
  <conditionalFormatting sqref="I46:R46 R19:R21 O28:O30">
    <cfRule type="expression" dxfId="3289" priority="49">
      <formula>$S$46="встреча играется"</formula>
    </cfRule>
  </conditionalFormatting>
  <conditionalFormatting sqref="I46:R46">
    <cfRule type="expression" dxfId="3288" priority="16">
      <formula>$S$46="сыграна"</formula>
    </cfRule>
  </conditionalFormatting>
  <conditionalFormatting sqref="I47:R47 S16:S18 N31:N33">
    <cfRule type="expression" dxfId="3287" priority="50">
      <formula>$S$47="встреча играется"</formula>
    </cfRule>
  </conditionalFormatting>
  <conditionalFormatting sqref="I47:R47">
    <cfRule type="expression" dxfId="3286" priority="12">
      <formula>$S$47="сыграна"</formula>
    </cfRule>
  </conditionalFormatting>
  <conditionalFormatting sqref="I48:R48 P7:P9 K22:K24">
    <cfRule type="expression" dxfId="3285" priority="51">
      <formula>$S$48="встреча играется"</formula>
    </cfRule>
  </conditionalFormatting>
  <conditionalFormatting sqref="I49:R49 Q19:Q21 O25:O27">
    <cfRule type="expression" dxfId="3284" priority="52">
      <formula>$S$49="встреча играется"</formula>
    </cfRule>
  </conditionalFormatting>
  <conditionalFormatting sqref="I50:R50 S13:S15 M31:M33">
    <cfRule type="expression" dxfId="3283" priority="53">
      <formula>$S$50="встреча играется"</formula>
    </cfRule>
  </conditionalFormatting>
  <conditionalFormatting sqref="I51:R51 R16:R18 N28:N30">
    <cfRule type="expression" dxfId="3282" priority="54">
      <formula>$S$51="встреча играется"</formula>
    </cfRule>
  </conditionalFormatting>
  <conditionalFormatting sqref="I52:R52 N10:N12 L16:L18">
    <cfRule type="expression" dxfId="3281" priority="55">
      <formula>$S$52="встреча играется"</formula>
    </cfRule>
  </conditionalFormatting>
  <conditionalFormatting sqref="I53:R53 O7:O9 K19:K21">
    <cfRule type="expression" dxfId="3280" priority="56">
      <formula>$S$53="встреча играется"</formula>
    </cfRule>
  </conditionalFormatting>
  <conditionalFormatting sqref="I54:R54 R13:R15 M28:M30">
    <cfRule type="expression" dxfId="3279" priority="57">
      <formula>$S$54="встреча играется"</formula>
    </cfRule>
  </conditionalFormatting>
  <conditionalFormatting sqref="I55:R55 S25:S27 Q31:Q33">
    <cfRule type="expression" dxfId="3278" priority="58">
      <formula>$S$55="встреча играется"</formula>
    </cfRule>
  </conditionalFormatting>
  <conditionalFormatting sqref="I56:R56 N7:N9 K16:K18">
    <cfRule type="expression" dxfId="3277" priority="59">
      <formula>$S$56="встреча играется"</formula>
    </cfRule>
  </conditionalFormatting>
  <conditionalFormatting sqref="I57:R57 O13:O15 M19:M21">
    <cfRule type="expression" dxfId="3276" priority="60">
      <formula>$S$57="встреча играется"</formula>
    </cfRule>
  </conditionalFormatting>
  <conditionalFormatting sqref="I57:R57">
    <cfRule type="expression" dxfId="3275" priority="26">
      <formula>$S$57="сыграна"</formula>
    </cfRule>
  </conditionalFormatting>
  <conditionalFormatting sqref="I58:R58 S10:S12 L31:L33">
    <cfRule type="expression" dxfId="3274" priority="61">
      <formula>$S$58="встреча играется"</formula>
    </cfRule>
  </conditionalFormatting>
  <conditionalFormatting sqref="I58:R58">
    <cfRule type="expression" dxfId="3273" priority="27">
      <formula>$S$58="сыграна"</formula>
    </cfRule>
  </conditionalFormatting>
  <conditionalFormatting sqref="I59:R59 R22:R24 P28:P30">
    <cfRule type="expression" dxfId="3272" priority="62">
      <formula>$S$59="встреча играется"</formula>
    </cfRule>
  </conditionalFormatting>
  <conditionalFormatting sqref="I59:R59">
    <cfRule type="expression" dxfId="3271" priority="28">
      <formula>$S$59="сыграна"</formula>
    </cfRule>
  </conditionalFormatting>
  <conditionalFormatting sqref="I60:R60 M7:M9 K13:K15">
    <cfRule type="expression" dxfId="3270" priority="63">
      <formula>$S$60="встреча играется"</formula>
    </cfRule>
  </conditionalFormatting>
  <conditionalFormatting sqref="I60:R60">
    <cfRule type="expression" dxfId="3269" priority="29">
      <formula>$S$60="сыграна"</formula>
    </cfRule>
  </conditionalFormatting>
  <conditionalFormatting sqref="I61:R61 O10:O12 L19:L21">
    <cfRule type="expression" dxfId="3268" priority="64">
      <formula>$S$61="встреча играется"</formula>
    </cfRule>
  </conditionalFormatting>
  <conditionalFormatting sqref="I61:R61">
    <cfRule type="expression" dxfId="3267" priority="30">
      <formula>$S$61="сыграна"</formula>
    </cfRule>
  </conditionalFormatting>
  <conditionalFormatting sqref="I62:R62 Q16:Q18 N25:N27">
    <cfRule type="expression" dxfId="3266" priority="3">
      <formula>$S$62="встреча играется"</formula>
    </cfRule>
  </conditionalFormatting>
  <conditionalFormatting sqref="I63:R63 S22:S24 P31:P33">
    <cfRule type="expression" dxfId="3265" priority="65">
      <formula>$S$63="встреча играется"</formula>
    </cfRule>
  </conditionalFormatting>
  <conditionalFormatting sqref="I64:R64 M10:M12 L13:L15">
    <cfRule type="expression" dxfId="3264" priority="66">
      <formula>$S$64="встреча играется"</formula>
    </cfRule>
  </conditionalFormatting>
  <conditionalFormatting sqref="I65:R65 O16:O18 N19:N21">
    <cfRule type="expression" dxfId="3263" priority="67">
      <formula>$S$65="встреча играется"</formula>
    </cfRule>
  </conditionalFormatting>
  <conditionalFormatting sqref="I66:R66 Q22:Q24 P25:P27">
    <cfRule type="expression" dxfId="3262" priority="68">
      <formula>$S$66="встреча играется"</formula>
    </cfRule>
  </conditionalFormatting>
  <conditionalFormatting sqref="I67:R67 S28:S30 R31:R33">
    <cfRule type="expression" dxfId="3261" priority="69">
      <formula>$S$67="встреча играется"</formula>
    </cfRule>
  </conditionalFormatting>
  <conditionalFormatting sqref="I68:R68 L7:L9 K10:K12">
    <cfRule type="expression" dxfId="3260" priority="70">
      <formula>$S$68="встреча играется"</formula>
    </cfRule>
  </conditionalFormatting>
  <conditionalFormatting sqref="I69:R69 N13:N15 M16:M18">
    <cfRule type="expression" dxfId="3259" priority="71">
      <formula>$S$69="встреча играется"</formula>
    </cfRule>
  </conditionalFormatting>
  <conditionalFormatting sqref="I70:R70 P19:P21 O22:O24">
    <cfRule type="expression" dxfId="3258" priority="72">
      <formula>$S$70="встреча играется"</formula>
    </cfRule>
  </conditionalFormatting>
  <conditionalFormatting sqref="I71:R71 R25:R27 Q28:Q30">
    <cfRule type="expression" dxfId="3257" priority="73">
      <formula>$S$71="встреча играется"</formula>
    </cfRule>
  </conditionalFormatting>
  <conditionalFormatting sqref="J7:J33">
    <cfRule type="endsWith" dxfId="3256" priority="1" operator="endsWith" text="+">
      <formula>RIGHT((J7),LEN("+"))=("+")</formula>
    </cfRule>
  </conditionalFormatting>
  <dataValidations count="1">
    <dataValidation type="list" allowBlank="1" sqref="P36:P71" xr:uid="{00000000-0002-0000-1600-000000000000}">
      <formula1>В8_2!Список_счета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69" t="s">
        <v>319</v>
      </c>
      <c r="E7" s="22"/>
      <c r="F7" s="67"/>
      <c r="G7" s="150">
        <v>1</v>
      </c>
      <c r="H7" s="97"/>
      <c r="I7" s="97"/>
      <c r="J7" s="100" t="s">
        <v>319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320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321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322</v>
      </c>
      <c r="E10" s="22"/>
      <c r="F10" s="67"/>
      <c r="G10" s="150">
        <v>2</v>
      </c>
      <c r="H10" s="97"/>
      <c r="I10" s="97"/>
      <c r="J10" s="100" t="s">
        <v>323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2</v>
      </c>
      <c r="O10" s="24">
        <f>IF(LEFT(P61,1)="L",0,(IF(P61="","",(IF(LEFT(P61,1)&gt;RIGHT(P61,1),2,1)))))</f>
        <v>2</v>
      </c>
      <c r="P10" s="23" t="str">
        <f>IF(LEFT(P44,1)="L",0,(IF(P44="","",(IF(LEFT(P44,1)&gt;RIGHT(P44,1),2,1)))))</f>
        <v/>
      </c>
      <c r="Q10" s="23">
        <f>IF(RIGHT(P40,1)="L",0,(IF(P40="","",(IF(RIGHT(P40,1)&gt;LEFT(P40,1),2,1)))))</f>
        <v>2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8</v>
      </c>
      <c r="U10" s="166"/>
      <c r="V10" s="91" t="s">
        <v>11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324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3:2</v>
      </c>
      <c r="O11" s="28" t="str">
        <f>IF(LEFT(P61,1)="W",$M$4&amp;":0(W)",IF(LEFT(P61,1)="L","0:"&amp;$M$4&amp;"(L)",IF(P61="","",P61)))</f>
        <v>3:0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>3:1</v>
      </c>
      <c r="R11" s="27" t="str">
        <f>IF(LEFT(P37,1)="W",$M$4&amp;":0(W)",IF(LEFT(P37,1)="L","0:"&amp;$M$4&amp;"(L)",IF(P37="","",P37)))</f>
        <v>0:3</v>
      </c>
      <c r="S11" s="29" t="str">
        <f>IF(RIGHT(P58,1)="W",$M$4&amp;":0(W)",IF(RIGHT(P58,1)="L","0:"&amp;$M$4&amp;"(L)",IF(P58="","",RIGHT(P58,1)&amp;":"&amp;LEFT(P58,1))))</f>
        <v>0:3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325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326</v>
      </c>
      <c r="E13" s="22"/>
      <c r="F13" s="67"/>
      <c r="G13" s="150">
        <v>3</v>
      </c>
      <c r="H13" s="97"/>
      <c r="I13" s="97"/>
      <c r="J13" s="100" t="s">
        <v>321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327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328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 t="s">
        <v>27</v>
      </c>
      <c r="I16" s="97"/>
      <c r="J16" s="100" t="s">
        <v>329</v>
      </c>
      <c r="K16" s="33" t="str">
        <f>IF(LEFT(P56,1)="L",0,(IF(P56="","",(IF(LEFT(P56,1)&gt;RIGHT(P56,1),2,1)))))</f>
        <v/>
      </c>
      <c r="L16" s="23">
        <f>IF(RIGHT(P52,1)="L",0,(IF(P52="","",(IF(RIGHT(P52,1)&gt;LEFT(P52,1),2,1)))))</f>
        <v>1</v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 t="str">
        <f>IF(LEFT(P38,1)="L",0,(IF(P38="","",(IF(LEFT(P38,1)&gt;RIGHT(P38,1),2,1)))))</f>
        <v/>
      </c>
      <c r="Q16" s="23">
        <f>IF(LEFT(P62,1)="L",0,(IF(P62="","",(IF(LEFT(P62,1)&gt;RIGHT(P62,1),2,1)))))</f>
        <v>2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7</v>
      </c>
      <c r="U16" s="166"/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>2:3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0:3</v>
      </c>
      <c r="P17" s="26" t="str">
        <f>IF(LEFT(P38,1)="W",$M$4&amp;":0(W)",IF(LEFT(P38,1)="L","0:"&amp;$M$4&amp;"(L)",IF(P38="","",P38)))</f>
        <v/>
      </c>
      <c r="Q17" s="27" t="str">
        <f>IF(LEFT(P62,1)="W",$M$4&amp;":0(W)",IF(LEFT(P62,1)="L","0:"&amp;$M$4&amp;"(L)",IF(P62="","",P62)))</f>
        <v>3:0</v>
      </c>
      <c r="R17" s="26" t="str">
        <f>IF(RIGHT(P51,1)="W",$M$4&amp;":0(W)",IF(RIGHT(P51,1)="L","0:"&amp;$M$4&amp;"(L)",IF(P51="","",RIGHT(P51,1)&amp;":"&amp;LEFT(P51,1))))</f>
        <v>2:3</v>
      </c>
      <c r="S17" s="39" t="str">
        <f>IF(LEFT(P47,1)="W",$M$4&amp;":0(W)",IF(LEFT(P47,1)="L","0:"&amp;$M$4&amp;"(L)",IF(P47="","",P47)))</f>
        <v>3:0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330</v>
      </c>
      <c r="K19" s="33" t="str">
        <f>IF(RIGHT(P53,1)="L",0,(IF(P53="","",(IF(RIGHT(P53,1)&gt;LEFT(P53,1),2,1)))))</f>
        <v/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 t="str">
        <f>IF(LEFT(P70,1)="L",0,(IF(P70="","",(IF(LEFT(P70,1)&gt;RIGHT(P70,1),2,1)))))</f>
        <v/>
      </c>
      <c r="Q19" s="23">
        <f>IF(RIGHT(P49,1)="L",0,(IF(P49="","",(IF(RIGHT(P49,1)&gt;LEFT(P49,1),2,1)))))</f>
        <v>2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8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>0:3</v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3:0</v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>3:2</v>
      </c>
      <c r="R20" s="27" t="str">
        <f>IF(LEFT(P46,1)="W",$M$4&amp;":0(W)",IF(LEFT(P46,1)="L","0:"&amp;$M$4&amp;"(L)",IF(P46="","",P46)))</f>
        <v>1:3</v>
      </c>
      <c r="S20" s="29" t="str">
        <f>IF(RIGHT(P43,1)="W",$M$4&amp;":0(W)",IF(RIGHT(P43,1)="L","0:"&amp;$M$4&amp;"(L)",IF(P43="","",RIGHT(P43,1)&amp;":"&amp;LEFT(P43,1))))</f>
        <v>3:1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325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151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 t="s">
        <v>56</v>
      </c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 t="s">
        <v>22</v>
      </c>
      <c r="I25" s="97"/>
      <c r="J25" s="100" t="s">
        <v>331</v>
      </c>
      <c r="K25" s="33" t="str">
        <f>IF(RIGHT(P45,1)="L",0,(IF(P45="","",(IF(RIGHT(P45,1)&gt;LEFT(P45,1),2,1)))))</f>
        <v/>
      </c>
      <c r="L25" s="23">
        <f>IF(LEFT(P40,1)="L",0,(IF(P40="","",(IF(LEFT(P40,1)&gt;RIGHT(P40,1),2,1)))))</f>
        <v>1</v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1</v>
      </c>
      <c r="O25" s="24">
        <f>IF(LEFT(P49,1)="L",0,(IF(P49="","",(IF(LEFT(P49,1)&gt;RIGHT(P49,1),2,1)))))</f>
        <v>1</v>
      </c>
      <c r="P25" s="24" t="str">
        <f>IF(LEFT(P66,1)="L",0,(IF(P66="","",(IF(LEFT(P66,1)&gt;RIGHT(P66,1),2,1)))))</f>
        <v/>
      </c>
      <c r="Q25" s="106"/>
      <c r="R25" s="23">
        <f>IF(LEFT(P71,1)="L",0,(IF(P71="","",(IF(LEFT(P71,1)&gt;RIGHT(P71,1),2,1)))))</f>
        <v>1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6</v>
      </c>
      <c r="U25" s="166"/>
      <c r="V25" s="91" t="s">
        <v>14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1:3</v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0:3</v>
      </c>
      <c r="O26" s="28" t="str">
        <f>IF(LEFT(P49,1)="W",$M$4&amp;":0(W)",IF(LEFT(P49,1)="L","0:"&amp;$M$4&amp;"(L)",IF(P49="","",P49)))</f>
        <v>2:3</v>
      </c>
      <c r="P26" s="35" t="str">
        <f>IF(LEFT(P66,1)="W",$M$4&amp;":0(W)",IF(LEFT(P66,1)="L","0:"&amp;$M$4&amp;"(L)",IF(P66="","",P66)))</f>
        <v/>
      </c>
      <c r="Q26" s="107"/>
      <c r="R26" s="27" t="str">
        <f>IF(LEFT(P71,1)="W",$M$4&amp;":0(W)",IF(LEFT(P71,1)="L","0:"&amp;$M$4&amp;"(L)",IF(P71="","",P71)))</f>
        <v>0:3</v>
      </c>
      <c r="S26" s="29" t="str">
        <f>IF(LEFT(P55,1)="W",$M$4&amp;":0(W)",IF(LEFT(P55,1)="L","0:"&amp;$M$4&amp;"(L)",IF(P55="","",P55)))</f>
        <v>3:0(W)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332</v>
      </c>
      <c r="K28" s="33" t="str">
        <f>IF(LEFT(P42,1)="L",0,(IF(P42="","",(IF(LEFT(P42,1)&gt;RIGHT(P42,1),2,1)))))</f>
        <v/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2</v>
      </c>
      <c r="P28" s="24" t="str">
        <f>IF(LEFT(P59,1)="L",0,(IF(P59="","",(IF(LEFT(P59,1)&gt;RIGHT(P59,1),2,1)))))</f>
        <v/>
      </c>
      <c r="Q28" s="23">
        <f>IF(RIGHT(P71,1)="L",0,(IF(P71="","",(IF(RIGHT(P71,1)&gt;LEFT(P71,1),2,1)))))</f>
        <v>2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10</v>
      </c>
      <c r="U28" s="166"/>
      <c r="V28" s="91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>3:0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3:2</v>
      </c>
      <c r="O29" s="35" t="str">
        <f>IF(RIGHT(P46,1)="W",$M$4&amp;":0(W)",IF(RIGHT(P46,1)="L","0:"&amp;$M$4&amp;"(L)",IF(P46="","",RIGHT(P46,1)&amp;":"&amp;LEFT(P46,1))))</f>
        <v>3:1</v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>3:0</v>
      </c>
      <c r="R29" s="107"/>
      <c r="S29" s="29" t="str">
        <f>IF(RIGHT(P67,1)="W",$M$4&amp;":0(W)",IF(RIGHT(P67,1)="L","0:"&amp;$M$4&amp;"(L)",IF(P67="","",RIGHT(P67,1)&amp;":"&amp;LEFT(P67,1))))</f>
        <v>3:2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333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2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>
        <f>IF(RIGHT(P55,1)="L",0,(IF(P55="","",(IF(RIGHT(P55,1)&gt;LEFT(P55,1),2,1)))))</f>
        <v>0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5</v>
      </c>
      <c r="U31" s="166"/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3:0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0:3</v>
      </c>
      <c r="O32" s="28" t="str">
        <f>IF(LEFT(P43,1)="W",$M$4&amp;":0(W)",IF(LEFT(P43,1)="L","0:"&amp;$M$4&amp;"(L)",IF(P43="","",P43)))</f>
        <v>1:3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>0:3(L)</v>
      </c>
      <c r="R32" s="27" t="str">
        <f>IF(LEFT(P67,1)="W",$M$4&amp;":0(W)",IF(LEFT(P67,1)="L","0:"&amp;$M$4&amp;"(L)",IF(P67="","",P67)))</f>
        <v>2:3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IF('C1_2'!Уч3="","",'C1_2'!Уч3)</f>
        <v>Ишмухамедов Жангир</v>
      </c>
      <c r="K36" s="82" t="str">
        <f t="shared" ref="K36:K71" si="0">"-"</f>
        <v>-</v>
      </c>
      <c r="L36" s="162" t="str">
        <f>IF('C1_2'!Уч7="","",'C1_2'!Уч7)</f>
        <v>Степанова Александра+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23</v>
      </c>
      <c r="J37" s="84" t="str">
        <f>IF('C1_2'!Уч2="","",'C1_2'!Уч2)</f>
        <v>Едигеев Газиз+</v>
      </c>
      <c r="K37" s="85" t="str">
        <f t="shared" si="0"/>
        <v>-</v>
      </c>
      <c r="L37" s="163" t="str">
        <f>IF('C1_2'!Уч8="","",'C1_2'!Уч8)</f>
        <v>Абилов Али+</v>
      </c>
      <c r="M37" s="127"/>
      <c r="N37" s="127"/>
      <c r="O37" s="128"/>
      <c r="P37" s="58" t="s">
        <v>39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IF('C1_2'!Уч4="","",'C1_2'!Уч4)</f>
        <v>Иванов Владимир+</v>
      </c>
      <c r="K38" s="87" t="str">
        <f t="shared" si="0"/>
        <v>-</v>
      </c>
      <c r="L38" s="164" t="str">
        <f>IF('C1_2'!Уч6="","",'C1_2'!Уч6)</f>
        <v>Жылкыбай Санжар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IF('C1_2'!Уч1="","",'C1_2'!Уч1)</f>
        <v>Кожахмет Амангелды</v>
      </c>
      <c r="K39" s="90" t="str">
        <f t="shared" si="0"/>
        <v>-</v>
      </c>
      <c r="L39" s="165" t="str">
        <f>IF('C1_2'!Уч9="","",'C1_2'!Уч9)</f>
        <v>Жумахан Асхат+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23</v>
      </c>
      <c r="J40" s="81" t="str">
        <f>IF('C1_2'!Уч7="","",'C1_2'!Уч7)</f>
        <v>Степанова Александра+</v>
      </c>
      <c r="K40" s="82" t="str">
        <f t="shared" si="0"/>
        <v>-</v>
      </c>
      <c r="L40" s="162" t="str">
        <f>IF('C1_2'!Уч2="","",'C1_2'!Уч2)</f>
        <v>Едигеев Газиз+</v>
      </c>
      <c r="M40" s="124"/>
      <c r="N40" s="124"/>
      <c r="O40" s="125"/>
      <c r="P40" s="53" t="s">
        <v>41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IF('C1_2'!Уч6="","",'C1_2'!Уч6)</f>
        <v>Жылкыбай Санжар</v>
      </c>
      <c r="K41" s="85" t="str">
        <f t="shared" si="0"/>
        <v>-</v>
      </c>
      <c r="L41" s="163" t="str">
        <f>IF('C1_2'!Уч3="","",'C1_2'!Уч3)</f>
        <v>Ишмухамедов Жангир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IF('C1_2'!Уч8="","",'C1_2'!Уч8)</f>
        <v>Абилов Али+</v>
      </c>
      <c r="K42" s="87" t="str">
        <f t="shared" si="0"/>
        <v>-</v>
      </c>
      <c r="L42" s="164" t="str">
        <f>IF('C1_2'!Уч1="","",'C1_2'!Уч1)</f>
        <v>Кожахмет Амангелды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23</v>
      </c>
      <c r="J43" s="89" t="str">
        <f>IF('C1_2'!Уч9="","",'C1_2'!Уч9)</f>
        <v>Жумахан Асхат+</v>
      </c>
      <c r="K43" s="90" t="str">
        <f t="shared" si="0"/>
        <v>-</v>
      </c>
      <c r="L43" s="165" t="str">
        <f>IF('C1_2'!Уч5="","",'C1_2'!Уч5)</f>
        <v>Балтин Сунгат+</v>
      </c>
      <c r="M43" s="121"/>
      <c r="N43" s="121"/>
      <c r="O43" s="122"/>
      <c r="P43" s="66" t="s">
        <v>41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IF('C1_2'!Уч2="","",'C1_2'!Уч2)</f>
        <v>Едигеев Газиз+</v>
      </c>
      <c r="K44" s="82" t="str">
        <f t="shared" si="0"/>
        <v>-</v>
      </c>
      <c r="L44" s="162" t="str">
        <f>IF('C1_2'!Уч6="","",'C1_2'!Уч6)</f>
        <v>Жылкыбай Санжар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IF('C1_2'!Уч1="","",'C1_2'!Уч1)</f>
        <v>Кожахмет Амангелды</v>
      </c>
      <c r="K45" s="85" t="str">
        <f t="shared" si="0"/>
        <v>-</v>
      </c>
      <c r="L45" s="163" t="str">
        <f>IF('C1_2'!Уч7="","",'C1_2'!Уч7)</f>
        <v>Степанова Александра+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23</v>
      </c>
      <c r="J46" s="86" t="str">
        <f>IF('C1_2'!Уч5="","",'C1_2'!Уч5)</f>
        <v>Балтин Сунгат+</v>
      </c>
      <c r="K46" s="87" t="str">
        <f t="shared" si="0"/>
        <v>-</v>
      </c>
      <c r="L46" s="164" t="str">
        <f>IF('C1_2'!Уч8="","",'C1_2'!Уч8)</f>
        <v>Абилов Али+</v>
      </c>
      <c r="M46" s="115"/>
      <c r="N46" s="115"/>
      <c r="O46" s="116"/>
      <c r="P46" s="62" t="s">
        <v>41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31</v>
      </c>
      <c r="J47" s="89" t="str">
        <f>IF('C1_2'!Уч4="","",'C1_2'!Уч4)</f>
        <v>Иванов Владимир+</v>
      </c>
      <c r="K47" s="90" t="str">
        <f t="shared" si="0"/>
        <v>-</v>
      </c>
      <c r="L47" s="165" t="str">
        <f>IF('C1_2'!Уч9="","",'C1_2'!Уч9)</f>
        <v>Жумахан Асхат+</v>
      </c>
      <c r="M47" s="121"/>
      <c r="N47" s="121"/>
      <c r="O47" s="122"/>
      <c r="P47" s="66" t="s">
        <v>35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IF('C1_2'!Уч6="","",'C1_2'!Уч6)</f>
        <v>Жылкыбай Санжар</v>
      </c>
      <c r="K48" s="82" t="str">
        <f t="shared" si="0"/>
        <v>-</v>
      </c>
      <c r="L48" s="162" t="str">
        <f>IF('C1_2'!Уч1="","",'C1_2'!Уч1)</f>
        <v>Кожахмет Амангелды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23</v>
      </c>
      <c r="J49" s="84" t="str">
        <f>IF('C1_2'!Уч7="","",'C1_2'!Уч7)</f>
        <v>Степанова Александра+</v>
      </c>
      <c r="K49" s="85" t="str">
        <f t="shared" si="0"/>
        <v>-</v>
      </c>
      <c r="L49" s="163" t="str">
        <f>IF('C1_2'!Уч5="","",'C1_2'!Уч5)</f>
        <v>Балтин Сунгат+</v>
      </c>
      <c r="M49" s="127"/>
      <c r="N49" s="127"/>
      <c r="O49" s="128"/>
      <c r="P49" s="58" t="s">
        <v>42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IF('C1_2'!Уч9="","",'C1_2'!Уч9)</f>
        <v>Жумахан Асхат+</v>
      </c>
      <c r="K50" s="87" t="str">
        <f t="shared" si="0"/>
        <v>-</v>
      </c>
      <c r="L50" s="164" t="str">
        <f>IF('C1_2'!Уч3="","",'C1_2'!Уч3)</f>
        <v>Ишмухамедов Жангир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31</v>
      </c>
      <c r="J51" s="89" t="str">
        <f>IF('C1_2'!Уч8="","",'C1_2'!Уч8)</f>
        <v>Абилов Али+</v>
      </c>
      <c r="K51" s="90" t="str">
        <f t="shared" si="0"/>
        <v>-</v>
      </c>
      <c r="L51" s="165" t="str">
        <f>IF('C1_2'!Уч4="","",'C1_2'!Уч4)</f>
        <v>Иванов Владимир+</v>
      </c>
      <c r="M51" s="121"/>
      <c r="N51" s="121"/>
      <c r="O51" s="122"/>
      <c r="P51" s="66" t="s">
        <v>38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15</v>
      </c>
      <c r="J52" s="81" t="str">
        <f>IF('C1_2'!Уч2="","",'C1_2'!Уч2)</f>
        <v>Едигеев Газиз+</v>
      </c>
      <c r="K52" s="82" t="str">
        <f t="shared" si="0"/>
        <v>-</v>
      </c>
      <c r="L52" s="162" t="str">
        <f>IF('C1_2'!Уч4="","",'C1_2'!Уч4)</f>
        <v>Иванов Владимир+</v>
      </c>
      <c r="M52" s="124"/>
      <c r="N52" s="124"/>
      <c r="O52" s="125"/>
      <c r="P52" s="53" t="s">
        <v>38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IF('C1_2'!Уч1="","",'C1_2'!Уч1)</f>
        <v>Кожахмет Амангелды</v>
      </c>
      <c r="K53" s="85" t="str">
        <f t="shared" si="0"/>
        <v>-</v>
      </c>
      <c r="L53" s="163" t="str">
        <f>IF('C1_2'!Уч5="","",'C1_2'!Уч5)</f>
        <v>Балтин Сунгат+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IF('C1_2'!Уч3="","",'C1_2'!Уч3)</f>
        <v>Ишмухамедов Жангир</v>
      </c>
      <c r="K54" s="87" t="str">
        <f t="shared" si="0"/>
        <v>-</v>
      </c>
      <c r="L54" s="164" t="str">
        <f>IF('C1_2'!Уч8="","",'C1_2'!Уч8)</f>
        <v>Абилов Али+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IF('C1_2'!Уч7="","",'C1_2'!Уч7)</f>
        <v>Степанова Александра+</v>
      </c>
      <c r="K55" s="90" t="str">
        <f t="shared" si="0"/>
        <v>-</v>
      </c>
      <c r="L55" s="165" t="str">
        <f>IF('C1_2'!Уч9="","",'C1_2'!Уч9)</f>
        <v>Жумахан Асхат+</v>
      </c>
      <c r="M55" s="121"/>
      <c r="N55" s="121"/>
      <c r="O55" s="122"/>
      <c r="P55" s="66" t="s">
        <v>43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IF('C1_2'!Уч4="","",'C1_2'!Уч4)</f>
        <v>Иванов Владимир+</v>
      </c>
      <c r="K56" s="82" t="str">
        <f t="shared" si="0"/>
        <v>-</v>
      </c>
      <c r="L56" s="162" t="str">
        <f>IF('C1_2'!Уч1="","",'C1_2'!Уч1)</f>
        <v>Кожахмет Амангелды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IF('C1_2'!Уч5="","",'C1_2'!Уч5)</f>
        <v>Балтин Сунгат+</v>
      </c>
      <c r="K57" s="85" t="str">
        <f t="shared" si="0"/>
        <v>-</v>
      </c>
      <c r="L57" s="163" t="str">
        <f>IF('C1_2'!Уч3="","",'C1_2'!Уч3)</f>
        <v>Ишмухамедов Жангир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22</v>
      </c>
      <c r="J58" s="86" t="str">
        <f>IF('C1_2'!Уч9="","",'C1_2'!Уч9)</f>
        <v>Жумахан Асхат+</v>
      </c>
      <c r="K58" s="87" t="str">
        <f t="shared" si="0"/>
        <v>-</v>
      </c>
      <c r="L58" s="164" t="str">
        <f>IF('C1_2'!Уч2="","",'C1_2'!Уч2)</f>
        <v>Едигеев Газиз+</v>
      </c>
      <c r="M58" s="115"/>
      <c r="N58" s="115"/>
      <c r="O58" s="116"/>
      <c r="P58" s="62" t="s">
        <v>35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IF('C1_2'!Уч8="","",'C1_2'!Уч8)</f>
        <v>Абилов Али+</v>
      </c>
      <c r="K59" s="90" t="str">
        <f t="shared" si="0"/>
        <v>-</v>
      </c>
      <c r="L59" s="165" t="str">
        <f>IF('C1_2'!Уч6="","",'C1_2'!Уч6)</f>
        <v>Жылкыбай Санжар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IF('C1_2'!Уч1="","",'C1_2'!Уч1)</f>
        <v>Кожахмет Амангелды</v>
      </c>
      <c r="K60" s="82" t="str">
        <f t="shared" si="0"/>
        <v>-</v>
      </c>
      <c r="L60" s="162" t="str">
        <f>IF('C1_2'!Уч3="","",'C1_2'!Уч3)</f>
        <v>Ишмухамедов Жангир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21</v>
      </c>
      <c r="J61" s="84" t="str">
        <f>IF('C1_2'!Уч2="","",'C1_2'!Уч2)</f>
        <v>Едигеев Газиз+</v>
      </c>
      <c r="K61" s="85" t="str">
        <f t="shared" si="0"/>
        <v>-</v>
      </c>
      <c r="L61" s="163" t="str">
        <f>IF('C1_2'!Уч5="","",'C1_2'!Уч5)</f>
        <v>Балтин Сунгат+</v>
      </c>
      <c r="M61" s="127"/>
      <c r="N61" s="127"/>
      <c r="O61" s="128"/>
      <c r="P61" s="58" t="s">
        <v>35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15</v>
      </c>
      <c r="J62" s="86" t="str">
        <f>IF('C1_2'!Уч4="","",'C1_2'!Уч4)</f>
        <v>Иванов Владимир+</v>
      </c>
      <c r="K62" s="87" t="str">
        <f t="shared" si="0"/>
        <v>-</v>
      </c>
      <c r="L62" s="164" t="str">
        <f>IF('C1_2'!Уч7="","",'C1_2'!Уч7)</f>
        <v>Степанова Александра+</v>
      </c>
      <c r="M62" s="115"/>
      <c r="N62" s="115"/>
      <c r="O62" s="116"/>
      <c r="P62" s="62" t="s">
        <v>35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IF('C1_2'!Уч6="","",'C1_2'!Уч6)</f>
        <v>Жылкыбай Санжар</v>
      </c>
      <c r="K63" s="90" t="str">
        <f t="shared" si="0"/>
        <v>-</v>
      </c>
      <c r="L63" s="165" t="str">
        <f>IF('C1_2'!Уч9="","",'C1_2'!Уч9)</f>
        <v>Жумахан Асхат+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IF('C1_2'!Уч3="","",'C1_2'!Уч3)</f>
        <v>Ишмухамедов Жангир</v>
      </c>
      <c r="K64" s="82" t="str">
        <f t="shared" si="0"/>
        <v>-</v>
      </c>
      <c r="L64" s="162" t="str">
        <f>IF('C1_2'!Уч2="","",'C1_2'!Уч2)</f>
        <v>Едигеев Газиз+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15</v>
      </c>
      <c r="J65" s="84" t="str">
        <f>IF('C1_2'!Уч5="","",'C1_2'!Уч5)</f>
        <v>Балтин Сунгат+</v>
      </c>
      <c r="K65" s="85" t="str">
        <f t="shared" si="0"/>
        <v>-</v>
      </c>
      <c r="L65" s="163" t="str">
        <f>IF('C1_2'!Уч4="","",'C1_2'!Уч4)</f>
        <v>Иванов Владимир+</v>
      </c>
      <c r="M65" s="127"/>
      <c r="N65" s="127"/>
      <c r="O65" s="128"/>
      <c r="P65" s="58" t="s">
        <v>35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IF('C1_2'!Уч7="","",'C1_2'!Уч7)</f>
        <v>Степанова Александра+</v>
      </c>
      <c r="K66" s="87" t="str">
        <f t="shared" si="0"/>
        <v>-</v>
      </c>
      <c r="L66" s="164" t="str">
        <f>IF('C1_2'!Уч6="","",'C1_2'!Уч6)</f>
        <v>Жылкыбай Санжар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23</v>
      </c>
      <c r="J67" s="89" t="str">
        <f>IF('C1_2'!Уч9="","",'C1_2'!Уч9)</f>
        <v>Жумахан Асхат+</v>
      </c>
      <c r="K67" s="90" t="str">
        <f t="shared" si="0"/>
        <v>-</v>
      </c>
      <c r="L67" s="165" t="str">
        <f>IF('C1_2'!Уч8="","",'C1_2'!Уч8)</f>
        <v>Абилов Али+</v>
      </c>
      <c r="M67" s="121"/>
      <c r="N67" s="121"/>
      <c r="O67" s="122"/>
      <c r="P67" s="66" t="s">
        <v>42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IF('C1_2'!Уч1="","",'C1_2'!Уч1)</f>
        <v>Кожахмет Амангелды</v>
      </c>
      <c r="K68" s="82" t="str">
        <f t="shared" si="0"/>
        <v>-</v>
      </c>
      <c r="L68" s="162" t="str">
        <f>IF('C1_2'!Уч2="","",'C1_2'!Уч2)</f>
        <v>Едигеев Газиз+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IF('C1_2'!Уч3="","",'C1_2'!Уч3)</f>
        <v>Ишмухамедов Жангир</v>
      </c>
      <c r="K69" s="85" t="str">
        <f t="shared" si="0"/>
        <v>-</v>
      </c>
      <c r="L69" s="163" t="str">
        <f>IF('C1_2'!Уч4="","",'C1_2'!Уч4)</f>
        <v>Иванов Владимир+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IF('C1_2'!Уч5="","",'C1_2'!Уч5)</f>
        <v>Балтин Сунгат+</v>
      </c>
      <c r="K70" s="87" t="str">
        <f t="shared" si="0"/>
        <v>-</v>
      </c>
      <c r="L70" s="164" t="str">
        <f>IF('C1_2'!Уч6="","",'C1_2'!Уч6)</f>
        <v>Жылкыбай Санжар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25</v>
      </c>
      <c r="J71" s="89" t="str">
        <f>IF('C1_2'!Уч7="","",'C1_2'!Уч7)</f>
        <v>Степанова Александра+</v>
      </c>
      <c r="K71" s="90" t="str">
        <f t="shared" si="0"/>
        <v>-</v>
      </c>
      <c r="L71" s="165" t="str">
        <f>IF('C1_2'!Уч8="","",'C1_2'!Уч8)</f>
        <v>Абилов Али+</v>
      </c>
      <c r="M71" s="121"/>
      <c r="N71" s="121"/>
      <c r="O71" s="122"/>
      <c r="P71" s="66" t="s">
        <v>39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255" priority="13">
      <formula>$S$36="сыграна"</formula>
    </cfRule>
  </conditionalFormatting>
  <conditionalFormatting sqref="I37:Q37">
    <cfRule type="expression" dxfId="3254" priority="15">
      <formula>$S$37="сыграна"</formula>
    </cfRule>
  </conditionalFormatting>
  <conditionalFormatting sqref="I38:Q38">
    <cfRule type="expression" dxfId="3253" priority="4">
      <formula>$S$38="сыграна"</formula>
    </cfRule>
  </conditionalFormatting>
  <conditionalFormatting sqref="I39:Q39">
    <cfRule type="expression" dxfId="3252" priority="5">
      <formula>$S$39="сыграна"</formula>
    </cfRule>
  </conditionalFormatting>
  <conditionalFormatting sqref="I40:Q40">
    <cfRule type="expression" dxfId="3251" priority="6">
      <formula>$S$40="сыграна"</formula>
    </cfRule>
  </conditionalFormatting>
  <conditionalFormatting sqref="I41:Q41">
    <cfRule type="expression" dxfId="3250" priority="7">
      <formula>$S$41="сыграна"</formula>
    </cfRule>
  </conditionalFormatting>
  <conditionalFormatting sqref="I42:Q42">
    <cfRule type="expression" dxfId="3249" priority="8">
      <formula>$S$42="сыграна"</formula>
    </cfRule>
  </conditionalFormatting>
  <conditionalFormatting sqref="I43:Q43">
    <cfRule type="expression" dxfId="3248" priority="9">
      <formula>$S$43="сыграна"</formula>
    </cfRule>
  </conditionalFormatting>
  <conditionalFormatting sqref="I44:Q44">
    <cfRule type="expression" dxfId="3247" priority="10">
      <formula>$S$44="сыграна"</formula>
    </cfRule>
  </conditionalFormatting>
  <conditionalFormatting sqref="I45:Q45">
    <cfRule type="expression" dxfId="3246" priority="11">
      <formula>$S$45="сыграна"</formula>
    </cfRule>
  </conditionalFormatting>
  <conditionalFormatting sqref="I48:Q48">
    <cfRule type="expression" dxfId="3245" priority="17">
      <formula>$S$48="сыграна"</formula>
    </cfRule>
  </conditionalFormatting>
  <conditionalFormatting sqref="I49:Q49">
    <cfRule type="expression" dxfId="3244" priority="18">
      <formula>$S$49="сыграна"</formula>
    </cfRule>
  </conditionalFormatting>
  <conditionalFormatting sqref="I50:Q50">
    <cfRule type="expression" dxfId="3243" priority="19">
      <formula>$S$50="сыграна"</formula>
    </cfRule>
  </conditionalFormatting>
  <conditionalFormatting sqref="I51:Q51">
    <cfRule type="expression" dxfId="3242" priority="20">
      <formula>$S$51="сыграна"</formula>
    </cfRule>
  </conditionalFormatting>
  <conditionalFormatting sqref="I52:Q52">
    <cfRule type="expression" dxfId="3241" priority="21">
      <formula>$S$52="сыграна"</formula>
    </cfRule>
  </conditionalFormatting>
  <conditionalFormatting sqref="I53:Q53">
    <cfRule type="expression" dxfId="3240" priority="22">
      <formula>$S$53="сыграна"</formula>
    </cfRule>
  </conditionalFormatting>
  <conditionalFormatting sqref="I54:Q54">
    <cfRule type="expression" dxfId="3239" priority="23">
      <formula>$S$54="сыграна"</formula>
    </cfRule>
  </conditionalFormatting>
  <conditionalFormatting sqref="I55:Q55">
    <cfRule type="expression" dxfId="3238" priority="24">
      <formula>$S$55="сыграна"</formula>
    </cfRule>
  </conditionalFormatting>
  <conditionalFormatting sqref="I56:Q56">
    <cfRule type="expression" dxfId="3237" priority="25">
      <formula>$S$56="сыграна"</formula>
    </cfRule>
  </conditionalFormatting>
  <conditionalFormatting sqref="I62:Q62">
    <cfRule type="expression" dxfId="3236" priority="2">
      <formula>$S$62="сыграна"</formula>
    </cfRule>
  </conditionalFormatting>
  <conditionalFormatting sqref="I63:Q63">
    <cfRule type="expression" dxfId="3235" priority="31">
      <formula>$S$63="сыграна"</formula>
    </cfRule>
  </conditionalFormatting>
  <conditionalFormatting sqref="I64:Q64">
    <cfRule type="expression" dxfId="3234" priority="32">
      <formula>$S$64="сыграна"</formula>
    </cfRule>
  </conditionalFormatting>
  <conditionalFormatting sqref="I65:Q65">
    <cfRule type="expression" dxfId="3233" priority="33">
      <formula>$S$65="сыграна"</formula>
    </cfRule>
  </conditionalFormatting>
  <conditionalFormatting sqref="I66:Q66">
    <cfRule type="expression" dxfId="3232" priority="34">
      <formula>$S$66="сыграна"</formula>
    </cfRule>
  </conditionalFormatting>
  <conditionalFormatting sqref="I67:Q67">
    <cfRule type="expression" dxfId="3231" priority="35">
      <formula>$S$67="сыграна"</formula>
    </cfRule>
  </conditionalFormatting>
  <conditionalFormatting sqref="I68:Q68">
    <cfRule type="expression" dxfId="3230" priority="36">
      <formula>$S$68="сыграна"</formula>
    </cfRule>
  </conditionalFormatting>
  <conditionalFormatting sqref="I69:Q69">
    <cfRule type="expression" dxfId="3229" priority="37">
      <formula>$S$69="сыграна"</formula>
    </cfRule>
  </conditionalFormatting>
  <conditionalFormatting sqref="I70:Q70">
    <cfRule type="expression" dxfId="3228" priority="38">
      <formula>$S$70="сыграна"</formula>
    </cfRule>
  </conditionalFormatting>
  <conditionalFormatting sqref="I71:Q71">
    <cfRule type="expression" dxfId="3227" priority="39">
      <formula>$S$71="сыграна"</formula>
    </cfRule>
  </conditionalFormatting>
  <conditionalFormatting sqref="I36:R36 Q13:Q15 M25:M27">
    <cfRule type="expression" dxfId="3226" priority="14">
      <formula>$S$36="встреча играется"</formula>
    </cfRule>
  </conditionalFormatting>
  <conditionalFormatting sqref="I37:R37 R10:R12 L28:L30">
    <cfRule type="expression" dxfId="3225" priority="40">
      <formula>$S$37="встреча играется"</formula>
    </cfRule>
  </conditionalFormatting>
  <conditionalFormatting sqref="I38:R38 P16:P18 N22:N24">
    <cfRule type="expression" dxfId="3224" priority="41">
      <formula>$S$38="встреча играется"</formula>
    </cfRule>
  </conditionalFormatting>
  <conditionalFormatting sqref="I39:R39 S7:S9 K31:K33">
    <cfRule type="expression" dxfId="3223" priority="42">
      <formula>$S$39="встреча играется"</formula>
    </cfRule>
  </conditionalFormatting>
  <conditionalFormatting sqref="I40:R40 Q10:Q12 L25:L27">
    <cfRule type="expression" dxfId="3222" priority="43">
      <formula>$S$40="встреча играется"</formula>
    </cfRule>
  </conditionalFormatting>
  <conditionalFormatting sqref="I41:R41 P13:P15 M22:M24">
    <cfRule type="expression" dxfId="3221" priority="44">
      <formula>$S$41="встреча играется"</formula>
    </cfRule>
  </conditionalFormatting>
  <conditionalFormatting sqref="I42:R42 R7:R9 K28:K30">
    <cfRule type="expression" dxfId="3220" priority="45">
      <formula>$S$42="встреча играется"</formula>
    </cfRule>
  </conditionalFormatting>
  <conditionalFormatting sqref="I43:R43 S19:S21 O31:O33">
    <cfRule type="expression" dxfId="3219" priority="46">
      <formula>$S$43="встреча играется"</formula>
    </cfRule>
  </conditionalFormatting>
  <conditionalFormatting sqref="I44:R44 P10:P12 L22:L24">
    <cfRule type="expression" dxfId="3218" priority="47">
      <formula>$S$44="встреча играется"</formula>
    </cfRule>
  </conditionalFormatting>
  <conditionalFormatting sqref="I45:R45 Q7:Q9 K25:K27">
    <cfRule type="expression" dxfId="3217" priority="48">
      <formula>$S$45="встреча играется"</formula>
    </cfRule>
  </conditionalFormatting>
  <conditionalFormatting sqref="I46:R46 R19:R21 O28:O30">
    <cfRule type="expression" dxfId="3216" priority="49">
      <formula>$S$46="встреча играется"</formula>
    </cfRule>
  </conditionalFormatting>
  <conditionalFormatting sqref="I46:R46">
    <cfRule type="expression" dxfId="3215" priority="16">
      <formula>$S$46="сыграна"</formula>
    </cfRule>
  </conditionalFormatting>
  <conditionalFormatting sqref="I47:R47 S16:S18 N31:N33">
    <cfRule type="expression" dxfId="3214" priority="50">
      <formula>$S$47="встреча играется"</formula>
    </cfRule>
  </conditionalFormatting>
  <conditionalFormatting sqref="I47:R47">
    <cfRule type="expression" dxfId="3213" priority="12">
      <formula>$S$47="сыграна"</formula>
    </cfRule>
  </conditionalFormatting>
  <conditionalFormatting sqref="I48:R48 P7:P9 K22:K24">
    <cfRule type="expression" dxfId="3212" priority="51">
      <formula>$S$48="встреча играется"</formula>
    </cfRule>
  </conditionalFormatting>
  <conditionalFormatting sqref="I49:R49 Q19:Q21 O25:O27">
    <cfRule type="expression" dxfId="3211" priority="52">
      <formula>$S$49="встреча играется"</formula>
    </cfRule>
  </conditionalFormatting>
  <conditionalFormatting sqref="I50:R50 S13:S15 M31:M33">
    <cfRule type="expression" dxfId="3210" priority="53">
      <formula>$S$50="встреча играется"</formula>
    </cfRule>
  </conditionalFormatting>
  <conditionalFormatting sqref="I51:R51 R16:R18 N28:N30">
    <cfRule type="expression" dxfId="3209" priority="54">
      <formula>$S$51="встреча играется"</formula>
    </cfRule>
  </conditionalFormatting>
  <conditionalFormatting sqref="I52:R52 N10:N12 L16:L18">
    <cfRule type="expression" dxfId="3208" priority="55">
      <formula>$S$52="встреча играется"</formula>
    </cfRule>
  </conditionalFormatting>
  <conditionalFormatting sqref="I53:R53 O7:O9 K19:K21">
    <cfRule type="expression" dxfId="3207" priority="56">
      <formula>$S$53="встреча играется"</formula>
    </cfRule>
  </conditionalFormatting>
  <conditionalFormatting sqref="I54:R54 R13:R15 M28:M30">
    <cfRule type="expression" dxfId="3206" priority="57">
      <formula>$S$54="встреча играется"</formula>
    </cfRule>
  </conditionalFormatting>
  <conditionalFormatting sqref="I55:R55 S25:S27 Q31:Q33">
    <cfRule type="expression" dxfId="3205" priority="58">
      <formula>$S$55="встреча играется"</formula>
    </cfRule>
  </conditionalFormatting>
  <conditionalFormatting sqref="I56:R56 N7:N9 K16:K18">
    <cfRule type="expression" dxfId="3204" priority="59">
      <formula>$S$56="встреча играется"</formula>
    </cfRule>
  </conditionalFormatting>
  <conditionalFormatting sqref="I57:R57 O13:O15 M19:M21">
    <cfRule type="expression" dxfId="3203" priority="60">
      <formula>$S$57="встреча играется"</formula>
    </cfRule>
  </conditionalFormatting>
  <conditionalFormatting sqref="I57:R57">
    <cfRule type="expression" dxfId="3202" priority="26">
      <formula>$S$57="сыграна"</formula>
    </cfRule>
  </conditionalFormatting>
  <conditionalFormatting sqref="I58:R58 S10:S12 L31:L33">
    <cfRule type="expression" dxfId="3201" priority="61">
      <formula>$S$58="встреча играется"</formula>
    </cfRule>
  </conditionalFormatting>
  <conditionalFormatting sqref="I58:R58">
    <cfRule type="expression" dxfId="3200" priority="27">
      <formula>$S$58="сыграна"</formula>
    </cfRule>
  </conditionalFormatting>
  <conditionalFormatting sqref="I59:R59 R22:R24 P28:P30">
    <cfRule type="expression" dxfId="3199" priority="62">
      <formula>$S$59="встреча играется"</formula>
    </cfRule>
  </conditionalFormatting>
  <conditionalFormatting sqref="I59:R59">
    <cfRule type="expression" dxfId="3198" priority="28">
      <formula>$S$59="сыграна"</formula>
    </cfRule>
  </conditionalFormatting>
  <conditionalFormatting sqref="I60:R60 M7:M9 K13:K15">
    <cfRule type="expression" dxfId="3197" priority="63">
      <formula>$S$60="встреча играется"</formula>
    </cfRule>
  </conditionalFormatting>
  <conditionalFormatting sqref="I60:R60">
    <cfRule type="expression" dxfId="3196" priority="29">
      <formula>$S$60="сыграна"</formula>
    </cfRule>
  </conditionalFormatting>
  <conditionalFormatting sqref="I61:R61 O10:O12 L19:L21">
    <cfRule type="expression" dxfId="3195" priority="64">
      <formula>$S$61="встреча играется"</formula>
    </cfRule>
  </conditionalFormatting>
  <conditionalFormatting sqref="I61:R61">
    <cfRule type="expression" dxfId="3194" priority="30">
      <formula>$S$61="сыграна"</formula>
    </cfRule>
  </conditionalFormatting>
  <conditionalFormatting sqref="I62:R62 Q16:Q18 N25:N27">
    <cfRule type="expression" dxfId="3193" priority="3">
      <formula>$S$62="встреча играется"</formula>
    </cfRule>
  </conditionalFormatting>
  <conditionalFormatting sqref="I63:R63 S22:S24 P31:P33">
    <cfRule type="expression" dxfId="3192" priority="65">
      <formula>$S$63="встреча играется"</formula>
    </cfRule>
  </conditionalFormatting>
  <conditionalFormatting sqref="I64:R64 M10:M12 L13:L15">
    <cfRule type="expression" dxfId="3191" priority="66">
      <formula>$S$64="встреча играется"</formula>
    </cfRule>
  </conditionalFormatting>
  <conditionalFormatting sqref="I65:R65 O16:O18 N19:N21">
    <cfRule type="expression" dxfId="3190" priority="67">
      <formula>$S$65="встреча играется"</formula>
    </cfRule>
  </conditionalFormatting>
  <conditionalFormatting sqref="I66:R66 Q22:Q24 P25:P27">
    <cfRule type="expression" dxfId="3189" priority="68">
      <formula>$S$66="встреча играется"</formula>
    </cfRule>
  </conditionalFormatting>
  <conditionalFormatting sqref="I67:R67 S28:S30 R31:R33">
    <cfRule type="expression" dxfId="3188" priority="69">
      <formula>$S$67="встреча играется"</formula>
    </cfRule>
  </conditionalFormatting>
  <conditionalFormatting sqref="I68:R68 L7:L9 K10:K12">
    <cfRule type="expression" dxfId="3187" priority="70">
      <formula>$S$68="встреча играется"</formula>
    </cfRule>
  </conditionalFormatting>
  <conditionalFormatting sqref="I69:R69 N13:N15 M16:M18">
    <cfRule type="expression" dxfId="3186" priority="71">
      <formula>$S$69="встреча играется"</formula>
    </cfRule>
  </conditionalFormatting>
  <conditionalFormatting sqref="I70:R70 P19:P21 O22:O24">
    <cfRule type="expression" dxfId="3185" priority="72">
      <formula>$S$70="встреча играется"</formula>
    </cfRule>
  </conditionalFormatting>
  <conditionalFormatting sqref="I71:R71 R25:R27 Q28:Q30">
    <cfRule type="expression" dxfId="3184" priority="73">
      <formula>$S$71="встреча играется"</formula>
    </cfRule>
  </conditionalFormatting>
  <conditionalFormatting sqref="J7:J33">
    <cfRule type="endsWith" dxfId="3183" priority="1" operator="endsWith" text="+">
      <formula>RIGHT((J7),LEN("+"))=("+")</formula>
    </cfRule>
  </conditionalFormatting>
  <dataValidations count="1">
    <dataValidation type="list" allowBlank="1" sqref="P36:P71" xr:uid="{00000000-0002-0000-1700-000000000000}">
      <formula1>'C1_2'!Список_счета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334</v>
      </c>
      <c r="E7" s="22"/>
      <c r="F7" s="67"/>
      <c r="G7" s="150">
        <v>1</v>
      </c>
      <c r="H7" s="97"/>
      <c r="I7" s="97"/>
      <c r="J7" s="100" t="s">
        <v>335</v>
      </c>
      <c r="K7" s="117"/>
      <c r="L7" s="23">
        <f>IF(LEFT(P68,1)="L",0,(IF(P68="","",(IF(LEFT(P68,1)&gt;RIGHT(P68,1),2,1)))))</f>
        <v>1</v>
      </c>
      <c r="M7" s="23">
        <f>IF(LEFT(P60,1)="L",0,(IF(P60="","",(IF(LEFT(P60,1)&gt;RIGHT(P60,1),2,1)))))</f>
        <v>2</v>
      </c>
      <c r="N7" s="23">
        <f>IF(RIGHT(P56,1)="L",0,(IF(P56="","",(IF(RIGHT(P56,1)&gt;LEFT(P56,1),2,1)))))</f>
        <v>2</v>
      </c>
      <c r="O7" s="24">
        <f>IF(LEFT(P53,1)="L",0,(IF(P53="","",(IF(LEFT(P53,1)&gt;RIGHT(P53,1),2,1)))))</f>
        <v>2</v>
      </c>
      <c r="P7" s="23">
        <f>IF(RIGHT(P48,1)="L",0,(IF(P48="","",(IF(RIGHT(P48,1)&gt;LEFT(P48,1),2,1)))))</f>
        <v>2</v>
      </c>
      <c r="Q7" s="23">
        <f>IF(LEFT(P45,1)="L",0,(IF(P45="","",(IF(LEFT(P45,1)&gt;RIGHT(P45,1),2,1)))))</f>
        <v>2</v>
      </c>
      <c r="R7" s="23">
        <f>IF(RIGHT(P42,1)="L",0,(IF(P42="","",(IF(RIGHT(P42,1)&gt;LEFT(P42,1),2,1)))))</f>
        <v>1</v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13</v>
      </c>
      <c r="U7" s="166"/>
      <c r="V7" s="91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336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1:3</v>
      </c>
      <c r="M8" s="27" t="str">
        <f>IF(LEFT(P60,1)="W",$M$4&amp;":0(W)",IF(LEFT(P60,1)="L","0:"&amp;$M$4&amp;"(L)",IF(P60="","",P60)))</f>
        <v>3:0</v>
      </c>
      <c r="N8" s="26" t="str">
        <f>IF(RIGHT(P56,1)="W",$M$4&amp;":0(W)",IF(RIGHT(P56,1)="L","0:"&amp;$M$4&amp;"(L)",IF(P56="","",RIGHT(P56,1)&amp;":"&amp;LEFT(P56,1))))</f>
        <v>3:2</v>
      </c>
      <c r="O8" s="28" t="str">
        <f>IF(LEFT(P53,1)="W",$M$4&amp;":0(W)",IF(LEFT(P53,1)="L","0:"&amp;$M$4&amp;"(L)",IF(P53="","",P53)))</f>
        <v>3:0</v>
      </c>
      <c r="P8" s="26" t="str">
        <f>IF(RIGHT(P48,1)="W",$M$4&amp;":0(W)",IF(RIGHT(P48,1)="L","0:"&amp;$M$4&amp;"(L)",IF(P48="","",RIGHT(P48,1)&amp;":"&amp;LEFT(P48,1))))</f>
        <v>3:0</v>
      </c>
      <c r="Q8" s="27" t="str">
        <f>IF(LEFT(P45,1)="W",$M$4&amp;":0(W)",IF(LEFT(P45,1)="L","0:"&amp;$M$4&amp;"(L)",IF(P45="","",P45)))</f>
        <v>3:1</v>
      </c>
      <c r="R8" s="26" t="str">
        <f>IF(RIGHT(P42,1)="W",$M$4&amp;":0(W)",IF(RIGHT(P42,1)="L","0:"&amp;$M$4&amp;"(L)",IF(P42="","",RIGHT(P42,1)&amp;":"&amp;LEFT(P42,1))))</f>
        <v>2:3</v>
      </c>
      <c r="S8" s="39" t="str">
        <f>IF(LEFT(P39,1)="W",$M$4&amp;":0(W)",IF(LEFT(P39,1)="L","0:"&amp;$M$4&amp;"(L)",IF(P39="","",P39)))</f>
        <v>1:3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337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338</v>
      </c>
      <c r="E10" s="22"/>
      <c r="F10" s="67"/>
      <c r="G10" s="150">
        <v>2</v>
      </c>
      <c r="H10" s="97"/>
      <c r="I10" s="97"/>
      <c r="J10" s="100" t="s">
        <v>339</v>
      </c>
      <c r="K10" s="33">
        <f>IF(RIGHT(P68,1)="L",0,(IF(P68="","",(IF(RIGHT(P68,1)&gt;LEFT(P68,1),2,1)))))</f>
        <v>2</v>
      </c>
      <c r="L10" s="106"/>
      <c r="M10" s="23">
        <f>IF(RIGHT(P64,1)="L",0,(IF(P64="","",(IF(RIGHT(P64,1)&gt;LEFT(P64,1),2,1)))))</f>
        <v>1</v>
      </c>
      <c r="N10" s="23">
        <f>IF(LEFT(P52,1)="L",0,(IF(P52="","",(IF(LEFT(P52,1)&gt;RIGHT(P52,1),2,1)))))</f>
        <v>1</v>
      </c>
      <c r="O10" s="24">
        <f>IF(LEFT(P61,1)="L",0,(IF(P61="","",(IF(LEFT(P61,1)&gt;RIGHT(P61,1),2,1)))))</f>
        <v>2</v>
      </c>
      <c r="P10" s="23">
        <f>IF(LEFT(P44,1)="L",0,(IF(P44="","",(IF(LEFT(P44,1)&gt;RIGHT(P44,1),2,1)))))</f>
        <v>2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11</v>
      </c>
      <c r="U10" s="166"/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340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3:1</v>
      </c>
      <c r="L11" s="107"/>
      <c r="M11" s="26" t="str">
        <f>IF(RIGHT(P64,1)="W",$M$4&amp;":0(W)",IF(RIGHT(P64,1)="L","0:"&amp;$M$4&amp;"(L)",IF(P64="","",RIGHT(P64,1)&amp;":"&amp;LEFT(P64,1))))</f>
        <v>1:3</v>
      </c>
      <c r="N11" s="27" t="str">
        <f>IF(LEFT(P52,1)="W",$M$4&amp;":0(W)",IF(LEFT(P52,1)="L","0:"&amp;$M$4&amp;"(L)",IF(P52="","",P52)))</f>
        <v>2:3</v>
      </c>
      <c r="O11" s="28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3:0</v>
      </c>
      <c r="Q11" s="26" t="str">
        <f>IF(RIGHT(P40,1)="W",$M$4&amp;":0(W)",IF(RIGHT(P40,1)="L","0:"&amp;$M$4&amp;"(L)",IF(P40="","",RIGHT(P40,1)&amp;":"&amp;LEFT(P40,1))))</f>
        <v>2:3</v>
      </c>
      <c r="R11" s="27" t="str">
        <f>IF(LEFT(P37,1)="W",$M$4&amp;":0(W)",IF(LEFT(P37,1)="L","0:"&amp;$M$4&amp;"(L)",IF(P37="","",P37)))</f>
        <v>1:3</v>
      </c>
      <c r="S11" s="29" t="str">
        <f>IF(RIGHT(P58,1)="W",$M$4&amp;":0(W)",IF(RIGHT(P58,1)="L","0:"&amp;$M$4&amp;"(L)",IF(P58="","",RIGHT(P58,1)&amp;":"&amp;LEFT(P58,1))))</f>
        <v>0:3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341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342</v>
      </c>
      <c r="E13" s="22"/>
      <c r="F13" s="67"/>
      <c r="G13" s="150">
        <v>3</v>
      </c>
      <c r="H13" s="97"/>
      <c r="I13" s="97"/>
      <c r="J13" s="100" t="s">
        <v>343</v>
      </c>
      <c r="K13" s="33">
        <f>IF(RIGHT(P60,1)="L",0,(IF(P60="","",(IF(RIGHT(P60,1)&gt;LEFT(P60,1),2,1)))))</f>
        <v>1</v>
      </c>
      <c r="L13" s="23">
        <f>IF(LEFT(P64,1)="L",0,(IF(P64="","",(IF(LEFT(P64,1)&gt;RIGHT(P64,1),2,1)))))</f>
        <v>2</v>
      </c>
      <c r="M13" s="106"/>
      <c r="N13" s="23">
        <f>IF(LEFT(P69,1)="L",0,(IF(P69="","",(IF(LEFT(P69,1)&gt;RIGHT(P69,1),2,1)))))</f>
        <v>1</v>
      </c>
      <c r="O13" s="24">
        <f>IF(RIGHT(P57,1)="L",0,(IF(P57="","",(IF(RIGHT(P57,1)&gt;LEFT(P57,1),2,1)))))</f>
        <v>2</v>
      </c>
      <c r="P13" s="23">
        <f>IF(RIGHT(P41,1)="L",0,(IF(P41="","",(IF(RIGHT(P41,1)&gt;LEFT(P41,1),2,1)))))</f>
        <v>2</v>
      </c>
      <c r="Q13" s="23">
        <f>IF(LEFT(P36,1)="L",0,(IF(P36="","",(IF(LEFT(P36,1)&gt;RIGHT(P36,1),2,1)))))</f>
        <v>2</v>
      </c>
      <c r="R13" s="23">
        <f>IF(LEFT(P54,1)="L",0,(IF(P54="","",(IF(LEFT(P54,1)&gt;RIGHT(P54,1),2,1)))))</f>
        <v>1</v>
      </c>
      <c r="S13" s="25">
        <f>IF(RIGHT(P50,1)="L",0,(IF(P50="","",(IF(RIGHT(P50,1)&gt;LEFT(P50,1),2,1)))))</f>
        <v>1</v>
      </c>
      <c r="T13" s="109">
        <f>IF((AND(COUNTIF(J7:J33,"&gt;""")&gt;2,COUNTIF(P36:P71,"&gt;""")&gt;0)),SUM(K13,L13,M13,N13,O13,P13,Q13,R13,S13),"")</f>
        <v>12</v>
      </c>
      <c r="U13" s="166"/>
      <c r="V13" s="91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344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0:3</v>
      </c>
      <c r="L14" s="27" t="str">
        <f>IF(LEFT(P64,1)="W",$M$4&amp;":0(W)",IF(LEFT(P64,1)="L","0:"&amp;$M$4&amp;"(L)",IF(P64="","",P64)))</f>
        <v>3:1</v>
      </c>
      <c r="M14" s="107"/>
      <c r="N14" s="27" t="str">
        <f>IF(LEFT(P69,1)="W",$M$4&amp;":0(W)",IF(LEFT(P69,1)="L","0:"&amp;$M$4&amp;"(L)",IF(P69="","",P69)))</f>
        <v>0:3</v>
      </c>
      <c r="O14" s="35" t="str">
        <f>IF(RIGHT(P57,1)="W",$M$4&amp;":0(W)",IF(RIGHT(P57,1)="L","0:"&amp;$M$4&amp;"(L)",IF(P57="","",RIGHT(P57,1)&amp;":"&amp;LEFT(P57,1))))</f>
        <v>3:1</v>
      </c>
      <c r="P14" s="26" t="str">
        <f>IF(RIGHT(P41,1)="W",$M$4&amp;":0(W)",IF(RIGHT(P41,1)="L","0:"&amp;$M$4&amp;"(L)",IF(P41="","",RIGHT(P41,1)&amp;":"&amp;LEFT(P41,1))))</f>
        <v>3:0</v>
      </c>
      <c r="Q14" s="27" t="str">
        <f>IF(LEFT(P36,1)="W",$M$4&amp;":0(W)",IF(LEFT(P36,1)="L","0:"&amp;$M$4&amp;"(L)",IF(P36="","",P36)))</f>
        <v>3:2</v>
      </c>
      <c r="R14" s="27" t="str">
        <f>IF(LEFT(P54,1)="W",$M$4&amp;":0(W)",IF(LEFT(P54,1)="L","0:"&amp;$M$4&amp;"(L)",IF(P54="","",P54)))</f>
        <v>0:3</v>
      </c>
      <c r="S14" s="29" t="str">
        <f>IF(RIGHT(P50,1)="W",$M$4&amp;":0(W)",IF(RIGHT(P50,1)="L","0:"&amp;$M$4&amp;"(L)",IF(P50="","",RIGHT(P50,1)&amp;":"&amp;LEFT(P50,1))))</f>
        <v>0:3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345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346</v>
      </c>
      <c r="K16" s="33">
        <f>IF(LEFT(P56,1)="L",0,(IF(P56="","",(IF(LEFT(P56,1)&gt;RIGHT(P56,1),2,1)))))</f>
        <v>1</v>
      </c>
      <c r="L16" s="23">
        <f>IF(RIGHT(P52,1)="L",0,(IF(P52="","",(IF(RIGHT(P52,1)&gt;LEFT(P52,1),2,1)))))</f>
        <v>2</v>
      </c>
      <c r="M16" s="23">
        <f>IF(RIGHT(P69,1)="L",0,(IF(P69="","",(IF(RIGHT(P69,1)&gt;LEFT(P69,1),2,1)))))</f>
        <v>2</v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11</v>
      </c>
      <c r="U16" s="166"/>
      <c r="V16" s="91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2:3</v>
      </c>
      <c r="L17" s="26" t="str">
        <f>IF(RIGHT(P52,1)="W",$M$4&amp;":0(W)",IF(RIGHT(P52,1)="L","0:"&amp;$M$4&amp;"(L)",IF(P52="","",RIGHT(P52,1)&amp;":"&amp;LEFT(P52,1))))</f>
        <v>3:2</v>
      </c>
      <c r="M17" s="26" t="str">
        <f>IF(RIGHT(P69,1)="W",$M$4&amp;":0(W)",IF(RIGHT(P69,1)="L","0:"&amp;$M$4&amp;"(L)",IF(P69="","",RIGHT(P69,1)&amp;":"&amp;LEFT(P69,1))))</f>
        <v>3:0</v>
      </c>
      <c r="N17" s="107"/>
      <c r="O17" s="35" t="str">
        <f>IF(RIGHT(P65,1)="W",$M$4&amp;":0(W)",IF(RIGHT(P65,1)="L","0:"&amp;$M$4&amp;"(L)",IF(P65="","",RIGHT(P65,1)&amp;":"&amp;LEFT(P65,1))))</f>
        <v>2:3</v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1:3</v>
      </c>
      <c r="R17" s="26" t="str">
        <f>IF(RIGHT(P51,1)="W",$M$4&amp;":0(W)",IF(RIGHT(P51,1)="L","0:"&amp;$M$4&amp;"(L)",IF(P51="","",RIGHT(P51,1)&amp;":"&amp;LEFT(P51,1))))</f>
        <v>1:3</v>
      </c>
      <c r="S17" s="39" t="str">
        <f>IF(LEFT(P47,1)="W",$M$4&amp;":0(W)",IF(LEFT(P47,1)="L","0:"&amp;$M$4&amp;"(L)",IF(P47="","",P47)))</f>
        <v>0:3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347</v>
      </c>
      <c r="K19" s="33">
        <f>IF(RIGHT(P53,1)="L",0,(IF(P53="","",(IF(RIGHT(P53,1)&gt;LEFT(P53,1),2,1)))))</f>
        <v>1</v>
      </c>
      <c r="L19" s="23">
        <f>IF(RIGHT(P61,1)="L",0,(IF(P61="","",(IF(RIGHT(P61,1)&gt;LEFT(P61,1),2,1)))))</f>
        <v>1</v>
      </c>
      <c r="M19" s="23">
        <f>IF(LEFT(P57,1)="L",0,(IF(P57="","",(IF(LEFT(P57,1)&gt;RIGHT(P57,1),2,1)))))</f>
        <v>1</v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2</v>
      </c>
      <c r="Q19" s="23">
        <f>IF(RIGHT(P49,1)="L",0,(IF(P49="","",(IF(RIGHT(P49,1)&gt;LEFT(P49,1),2,1)))))</f>
        <v>1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10</v>
      </c>
      <c r="U19" s="166"/>
      <c r="V19" s="91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0:3</v>
      </c>
      <c r="L20" s="26" t="str">
        <f>IF(RIGHT(P61,1)="W",$M$4&amp;":0(W)",IF(RIGHT(P61,1)="L","0:"&amp;$M$4&amp;"(L)",IF(P61="","",RIGHT(P61,1)&amp;":"&amp;LEFT(P61,1))))</f>
        <v>1:3</v>
      </c>
      <c r="M20" s="27" t="str">
        <f>IF(LEFT(P57,1)="W",$M$4&amp;":0(W)",IF(LEFT(P57,1)="L","0:"&amp;$M$4&amp;"(L)",IF(P57="","",P57)))</f>
        <v>1:3</v>
      </c>
      <c r="N20" s="27" t="str">
        <f>IF(LEFT(P65,1)="W",$M$4&amp;":0(W)",IF(LEFT(P65,1)="L","0:"&amp;$M$4&amp;"(L)",IF(P65="","",P65)))</f>
        <v>3:2</v>
      </c>
      <c r="O20" s="104"/>
      <c r="P20" s="27" t="str">
        <f>IF(LEFT(P70,1)="W",$M$4&amp;":0(W)",IF(LEFT(P70,1)="L","0:"&amp;$M$4&amp;"(L)",IF(P70="","",P70)))</f>
        <v>3:0</v>
      </c>
      <c r="Q20" s="26" t="str">
        <f>IF(RIGHT(P49,1)="W",$M$4&amp;":0(W)",IF(RIGHT(P49,1)="L","0:"&amp;$M$4&amp;"(L)",IF(P49="","",RIGHT(P49,1)&amp;":"&amp;LEFT(P49,1))))</f>
        <v>0:3</v>
      </c>
      <c r="R20" s="27" t="str">
        <f>IF(LEFT(P46,1)="W",$M$4&amp;":0(W)",IF(LEFT(P46,1)="L","0:"&amp;$M$4&amp;"(L)",IF(P46="","",P46)))</f>
        <v>2:3</v>
      </c>
      <c r="S20" s="29" t="str">
        <f>IF(RIGHT(P43,1)="W",$M$4&amp;":0(W)",IF(RIGHT(P43,1)="L","0:"&amp;$M$4&amp;"(L)",IF(P43="","",RIGHT(P43,1)&amp;":"&amp;LEFT(P43,1))))</f>
        <v>2:3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348</v>
      </c>
      <c r="K22" s="33">
        <f>IF(LEFT(P48,1)="L",0,(IF(P48="","",(IF(LEFT(P48,1)&gt;RIGHT(P48,1),2,1)))))</f>
        <v>1</v>
      </c>
      <c r="L22" s="23">
        <f>IF(RIGHT(P44,1)="L",0,(IF(P44="","",(IF(RIGHT(P44,1)&gt;LEFT(P44,1),2,1)))))</f>
        <v>1</v>
      </c>
      <c r="M22" s="23">
        <f>IF(LEFT(P41,1)="L",0,(IF(P41="","",(IF(LEFT(P41,1)&gt;RIGHT(P41,1),2,1)))))</f>
        <v>1</v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1</v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8</v>
      </c>
      <c r="U22" s="166"/>
      <c r="V22" s="91" t="s">
        <v>151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0:3</v>
      </c>
      <c r="L23" s="26" t="str">
        <f>IF(RIGHT(P44,1)="W",$M$4&amp;":0(W)",IF(RIGHT(P44,1)="L","0:"&amp;$M$4&amp;"(L)",IF(P44="","",RIGHT(P44,1)&amp;":"&amp;LEFT(P44,1))))</f>
        <v>0:3</v>
      </c>
      <c r="M23" s="27" t="str">
        <f>IF(LEFT(P41,1)="W",$M$4&amp;":0(W)",IF(LEFT(P41,1)="L","0:"&amp;$M$4&amp;"(L)",IF(P41="","",P41)))</f>
        <v>0:3</v>
      </c>
      <c r="N23" s="26" t="str">
        <f>IF(RIGHT(P38,1)="W",$M$4&amp;":0(W)",IF(RIGHT(P38,1)="L","0:"&amp;$M$4&amp;"(L)",IF(P38="","",RIGHT(P38,1)&amp;":"&amp;LEFT(P38,1))))</f>
        <v>0:3</v>
      </c>
      <c r="O23" s="35" t="str">
        <f>IF(RIGHT(P70,1)="W",$M$4&amp;":0(W)",IF(RIGHT(P70,1)="L","0:"&amp;$M$4&amp;"(L)",IF(P70="","",RIGHT(P70,1)&amp;":"&amp;LEFT(P70,1))))</f>
        <v>0:3</v>
      </c>
      <c r="P23" s="107"/>
      <c r="Q23" s="26" t="str">
        <f>IF(RIGHT(P66,1)="W",$M$4&amp;":0(W)",IF(RIGHT(P66,1)="L","0:"&amp;$M$4&amp;"(L)",IF(P66="","",RIGHT(P66,1)&amp;":"&amp;LEFT(P66,1))))</f>
        <v>0:3</v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0:3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349</v>
      </c>
      <c r="K25" s="33">
        <f>IF(RIGHT(P45,1)="L",0,(IF(P45="","",(IF(RIGHT(P45,1)&gt;LEFT(P45,1),2,1)))))</f>
        <v>1</v>
      </c>
      <c r="L25" s="23">
        <f>IF(LEFT(P40,1)="L",0,(IF(P40="","",(IF(LEFT(P40,1)&gt;RIGHT(P40,1),2,1)))))</f>
        <v>2</v>
      </c>
      <c r="M25" s="23">
        <f>IF(RIGHT(P36,1)="L",0,(IF(P36="","",(IF(RIGHT(P36,1)&gt;LEFT(P36,1),2,1)))))</f>
        <v>1</v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2</v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1</v>
      </c>
      <c r="T25" s="109">
        <f>IF((AND(COUNTIF(J7:J33,"&gt;""")&gt;2,COUNTIF(P36:P71,"&gt;""")&gt;0)),SUM(K25,L25,M25,N25,O25,P25,Q25,R25,S25),"")</f>
        <v>13</v>
      </c>
      <c r="U25" s="166"/>
      <c r="V25" s="91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1:3</v>
      </c>
      <c r="L26" s="27" t="str">
        <f>IF(LEFT(P40,1)="W",$M$4&amp;":0(W)",IF(LEFT(P40,1)="L","0:"&amp;$M$4&amp;"(L)",IF(P40="","",P40)))</f>
        <v>3:2</v>
      </c>
      <c r="M26" s="26" t="str">
        <f>IF(RIGHT(P36,1)="W",$M$4&amp;":0(W)",IF(RIGHT(P36,1)="L","0:"&amp;$M$4&amp;"(L)",IF(P36="","",RIGHT(P36,1)&amp;":"&amp;LEFT(P36,1))))</f>
        <v>2:3</v>
      </c>
      <c r="N26" s="26" t="str">
        <f>IF(RIGHT(P62,1)="W",$M$4&amp;":0(W)",IF(RIGHT(P62,1)="L","0:"&amp;$M$4&amp;"(L)",IF(P62="","",RIGHT(P62,1)&amp;":"&amp;LEFT(P62,1))))</f>
        <v>3:1</v>
      </c>
      <c r="O26" s="28" t="str">
        <f>IF(LEFT(P49,1)="W",$M$4&amp;":0(W)",IF(LEFT(P49,1)="L","0:"&amp;$M$4&amp;"(L)",IF(P49="","",P49)))</f>
        <v>3:0</v>
      </c>
      <c r="P26" s="28" t="str">
        <f>IF(LEFT(P66,1)="W",$M$4&amp;":0(W)",IF(LEFT(P66,1)="L","0:"&amp;$M$4&amp;"(L)",IF(P66="","",P66)))</f>
        <v>3:0</v>
      </c>
      <c r="Q26" s="107"/>
      <c r="R26" s="27" t="str">
        <f>IF(LEFT(P71,1)="W",$M$4&amp;":0(W)",IF(LEFT(P71,1)="L","0:"&amp;$M$4&amp;"(L)",IF(P71="","",P71)))</f>
        <v>3:0</v>
      </c>
      <c r="S26" s="39" t="str">
        <f>IF(LEFT(P55,1)="W",$M$4&amp;":0(W)",IF(LEFT(P55,1)="L","0:"&amp;$M$4&amp;"(L)",IF(P55="","",P55)))</f>
        <v>0:3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350</v>
      </c>
      <c r="K28" s="33">
        <f>IF(LEFT(P42,1)="L",0,(IF(P42="","",(IF(LEFT(P42,1)&gt;RIGHT(P42,1),2,1)))))</f>
        <v>2</v>
      </c>
      <c r="L28" s="23">
        <f>IF(RIGHT(P37,1)="L",0,(IF(P37="","",(IF(RIGHT(P37,1)&gt;LEFT(P37,1),2,1)))))</f>
        <v>2</v>
      </c>
      <c r="M28" s="23">
        <f>IF(RIGHT(P54,1)="L",0,(IF(P54="","",(IF(RIGHT(P54,1)&gt;LEFT(P54,1),2,1)))))</f>
        <v>2</v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14</v>
      </c>
      <c r="U28" s="166"/>
      <c r="V28" s="91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3:2</v>
      </c>
      <c r="L29" s="26" t="str">
        <f>IF(RIGHT(P37,1)="W",$M$4&amp;":0(W)",IF(RIGHT(P37,1)="L","0:"&amp;$M$4&amp;"(L)",IF(P37="","",RIGHT(P37,1)&amp;":"&amp;LEFT(P37,1))))</f>
        <v>3:1</v>
      </c>
      <c r="M29" s="26" t="str">
        <f>IF(RIGHT(P54,1)="W",$M$4&amp;":0(W)",IF(RIGHT(P54,1)="L","0:"&amp;$M$4&amp;"(L)",IF(P54="","",RIGHT(P54,1)&amp;":"&amp;LEFT(P54,1))))</f>
        <v>3:0</v>
      </c>
      <c r="N29" s="27" t="str">
        <f>IF(LEFT(P51,1)="W",$M$4&amp;":0(W)",IF(LEFT(P51,1)="L","0:"&amp;$M$4&amp;"(L)",IF(P51="","",P51)))</f>
        <v>3:1</v>
      </c>
      <c r="O29" s="35" t="str">
        <f>IF(RIGHT(P46,1)="W",$M$4&amp;":0(W)",IF(RIGHT(P46,1)="L","0:"&amp;$M$4&amp;"(L)",IF(P46="","",RIGHT(P46,1)&amp;":"&amp;LEFT(P46,1))))</f>
        <v>3:2</v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>0:3</v>
      </c>
      <c r="R29" s="107"/>
      <c r="S29" s="29" t="str">
        <f>IF(RIGHT(P67,1)="W",$M$4&amp;":0(W)",IF(RIGHT(P67,1)="L","0:"&amp;$M$4&amp;"(L)",IF(P67="","",RIGHT(P67,1)&amp;":"&amp;LEFT(P67,1))))</f>
        <v>0:3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351</v>
      </c>
      <c r="K31" s="33">
        <f>IF(RIGHT(P39,1)="L",0,(IF(P39="","",(IF(RIGHT(P39,1)&gt;LEFT(P39,1),2,1)))))</f>
        <v>2</v>
      </c>
      <c r="L31" s="23">
        <f>IF(LEFT(P58,1)="L",0,(IF(P58="","",(IF(LEFT(P58,1)&gt;RIGHT(P58,1),2,1)))))</f>
        <v>2</v>
      </c>
      <c r="M31" s="23">
        <f>IF(LEFT(P50,1)="L",0,(IF(P50="","",(IF(LEFT(P50,1)&gt;RIGHT(P50,1),2,1)))))</f>
        <v>2</v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2</v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2</v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16</v>
      </c>
      <c r="U31" s="166"/>
      <c r="V31" s="91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3:1</v>
      </c>
      <c r="L32" s="27" t="str">
        <f>IF(LEFT(P58,1)="W",$M$4&amp;":0(W)",IF(LEFT(P58,1)="L","0:"&amp;$M$4&amp;"(L)",IF(P58="","",P58)))</f>
        <v>3:0</v>
      </c>
      <c r="M32" s="27" t="str">
        <f>IF(LEFT(P50,1)="W",$M$4&amp;":0(W)",IF(LEFT(P50,1)="L","0:"&amp;$M$4&amp;"(L)",IF(P50="","",P50)))</f>
        <v>3:0</v>
      </c>
      <c r="N32" s="26" t="str">
        <f>IF(RIGHT(P47,1)="W",$M$4&amp;":0(W)",IF(RIGHT(P47,1)="L","0:"&amp;$M$4&amp;"(L)",IF(P47="","",RIGHT(P47,1)&amp;":"&amp;LEFT(P47,1))))</f>
        <v>3:0</v>
      </c>
      <c r="O32" s="28" t="str">
        <f>IF(LEFT(P43,1)="W",$M$4&amp;":0(W)",IF(LEFT(P43,1)="L","0:"&amp;$M$4&amp;"(L)",IF(P43="","",P43)))</f>
        <v>3:2</v>
      </c>
      <c r="P32" s="35" t="str">
        <f>IF(RIGHT(P63,1)="W",$M$4&amp;":0(W)",IF(RIGHT(P63,1)="L","0:"&amp;$M$4&amp;"(L)",IF(P63="","",RIGHT(P63,1)&amp;":"&amp;LEFT(P63,1))))</f>
        <v>3:0</v>
      </c>
      <c r="Q32" s="26" t="str">
        <f>IF(RIGHT(P55,1)="W",$M$4&amp;":0(W)",IF(RIGHT(P55,1)="L","0:"&amp;$M$4&amp;"(L)",IF(P55="","",RIGHT(P55,1)&amp;":"&amp;LEFT(P55,1))))</f>
        <v>3:0</v>
      </c>
      <c r="R32" s="27" t="str">
        <f>IF(LEFT(P67,1)="W",$M$4&amp;":0(W)",IF(LEFT(P67,1)="L","0:"&amp;$M$4&amp;"(L)",IF(P67="","",P67)))</f>
        <v>3:0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20</v>
      </c>
      <c r="J36" s="81" t="str">
        <f>IF('C2_2'!Уч3="","",'C2_2'!Уч3)</f>
        <v>Иманиязов Ерлан+</v>
      </c>
      <c r="K36" s="82" t="str">
        <f t="shared" ref="K36:K71" si="0">"-"</f>
        <v>-</v>
      </c>
      <c r="L36" s="162" t="str">
        <f>IF('C2_2'!Уч7="","",'C2_2'!Уч7)</f>
        <v>Матмуратов Даулет+</v>
      </c>
      <c r="M36" s="124"/>
      <c r="N36" s="124"/>
      <c r="O36" s="125"/>
      <c r="P36" s="53" t="s">
        <v>38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7</v>
      </c>
      <c r="J37" s="84" t="str">
        <f>IF('C2_2'!Уч2="","",'C2_2'!Уч2)</f>
        <v>Акилтаев Куралтай+</v>
      </c>
      <c r="K37" s="85" t="str">
        <f t="shared" si="0"/>
        <v>-</v>
      </c>
      <c r="L37" s="163" t="str">
        <f>IF('C2_2'!Уч8="","",'C2_2'!Уч8)</f>
        <v>Вихренко Максим+</v>
      </c>
      <c r="M37" s="127"/>
      <c r="N37" s="127"/>
      <c r="O37" s="128"/>
      <c r="P37" s="58" t="s">
        <v>41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17</v>
      </c>
      <c r="J38" s="86" t="str">
        <f>IF('C2_2'!Уч4="","",'C2_2'!Уч4)</f>
        <v>Мерешев Ернур+</v>
      </c>
      <c r="K38" s="87" t="str">
        <f t="shared" si="0"/>
        <v>-</v>
      </c>
      <c r="L38" s="164" t="str">
        <f>IF('C2_2'!Уч6="","",'C2_2'!Уч6)</f>
        <v>Турсынбай Нуртлек+</v>
      </c>
      <c r="M38" s="115"/>
      <c r="N38" s="115"/>
      <c r="O38" s="116"/>
      <c r="P38" s="88" t="s">
        <v>35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18</v>
      </c>
      <c r="J39" s="89" t="str">
        <f>IF('C2_2'!Уч1="","",'C2_2'!Уч1)</f>
        <v>Кожахметов Азамат+</v>
      </c>
      <c r="K39" s="90" t="str">
        <f t="shared" si="0"/>
        <v>-</v>
      </c>
      <c r="L39" s="165" t="str">
        <f>IF('C2_2'!Уч9="","",'C2_2'!Уч9)</f>
        <v>Михеев Макар+</v>
      </c>
      <c r="M39" s="121"/>
      <c r="N39" s="121"/>
      <c r="O39" s="122"/>
      <c r="P39" s="66" t="s">
        <v>41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24</v>
      </c>
      <c r="J40" s="81" t="str">
        <f>IF('C2_2'!Уч7="","",'C2_2'!Уч7)</f>
        <v>Матмуратов Даулет+</v>
      </c>
      <c r="K40" s="82" t="str">
        <f t="shared" si="0"/>
        <v>-</v>
      </c>
      <c r="L40" s="162" t="str">
        <f>IF('C2_2'!Уч2="","",'C2_2'!Уч2)</f>
        <v>Акилтаев Куралтай+</v>
      </c>
      <c r="M40" s="124"/>
      <c r="N40" s="124"/>
      <c r="O40" s="125"/>
      <c r="P40" s="53" t="s">
        <v>38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20</v>
      </c>
      <c r="J41" s="84" t="str">
        <f>IF('C2_2'!Уч6="","",'C2_2'!Уч6)</f>
        <v>Турсынбай Нуртлек+</v>
      </c>
      <c r="K41" s="85" t="str">
        <f t="shared" si="0"/>
        <v>-</v>
      </c>
      <c r="L41" s="163" t="str">
        <f>IF('C2_2'!Уч3="","",'C2_2'!Уч3)</f>
        <v>Иманиязов Ерлан+</v>
      </c>
      <c r="M41" s="127"/>
      <c r="N41" s="127"/>
      <c r="O41" s="128"/>
      <c r="P41" s="58" t="s">
        <v>39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18</v>
      </c>
      <c r="J42" s="86" t="str">
        <f>IF('C2_2'!Уч8="","",'C2_2'!Уч8)</f>
        <v>Вихренко Максим+</v>
      </c>
      <c r="K42" s="87" t="str">
        <f t="shared" si="0"/>
        <v>-</v>
      </c>
      <c r="L42" s="164" t="str">
        <f>IF('C2_2'!Уч1="","",'C2_2'!Уч1)</f>
        <v>Кожахметов Азамат+</v>
      </c>
      <c r="M42" s="115"/>
      <c r="N42" s="115"/>
      <c r="O42" s="116"/>
      <c r="P42" s="62" t="s">
        <v>38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20</v>
      </c>
      <c r="J43" s="89" t="str">
        <f>IF('C2_2'!Уч9="","",'C2_2'!Уч9)</f>
        <v>Михеев Макар+</v>
      </c>
      <c r="K43" s="90" t="str">
        <f t="shared" si="0"/>
        <v>-</v>
      </c>
      <c r="L43" s="165" t="str">
        <f>IF('C2_2'!Уч5="","",'C2_2'!Уч5)</f>
        <v>Есім Асылбек+</v>
      </c>
      <c r="M43" s="121"/>
      <c r="N43" s="121"/>
      <c r="O43" s="122"/>
      <c r="P43" s="66" t="s">
        <v>38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24</v>
      </c>
      <c r="J44" s="81" t="str">
        <f>IF('C2_2'!Уч2="","",'C2_2'!Уч2)</f>
        <v>Акилтаев Куралтай+</v>
      </c>
      <c r="K44" s="82" t="str">
        <f t="shared" si="0"/>
        <v>-</v>
      </c>
      <c r="L44" s="162" t="str">
        <f>IF('C2_2'!Уч6="","",'C2_2'!Уч6)</f>
        <v>Турсынбай Нуртлек+</v>
      </c>
      <c r="M44" s="124"/>
      <c r="N44" s="124"/>
      <c r="O44" s="125"/>
      <c r="P44" s="53" t="s">
        <v>35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20</v>
      </c>
      <c r="J45" s="84" t="str">
        <f>IF('C2_2'!Уч1="","",'C2_2'!Уч1)</f>
        <v>Кожахметов Азамат+</v>
      </c>
      <c r="K45" s="85" t="str">
        <f t="shared" si="0"/>
        <v>-</v>
      </c>
      <c r="L45" s="163" t="str">
        <f>IF('C2_2'!Уч7="","",'C2_2'!Уч7)</f>
        <v>Матмуратов Даулет+</v>
      </c>
      <c r="M45" s="127"/>
      <c r="N45" s="127"/>
      <c r="O45" s="128"/>
      <c r="P45" s="58" t="s">
        <v>37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19</v>
      </c>
      <c r="J46" s="86" t="str">
        <f>IF('C2_2'!Уч5="","",'C2_2'!Уч5)</f>
        <v>Есім Асылбек+</v>
      </c>
      <c r="K46" s="87" t="str">
        <f t="shared" si="0"/>
        <v>-</v>
      </c>
      <c r="L46" s="164" t="str">
        <f>IF('C2_2'!Уч8="","",'C2_2'!Уч8)</f>
        <v>Вихренко Максим+</v>
      </c>
      <c r="M46" s="115"/>
      <c r="N46" s="115"/>
      <c r="O46" s="116"/>
      <c r="P46" s="62" t="s">
        <v>42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16</v>
      </c>
      <c r="J47" s="89" t="str">
        <f>IF('C2_2'!Уч4="","",'C2_2'!Уч4)</f>
        <v>Мерешев Ернур+</v>
      </c>
      <c r="K47" s="90" t="str">
        <f t="shared" si="0"/>
        <v>-</v>
      </c>
      <c r="L47" s="165" t="str">
        <f>IF('C2_2'!Уч9="","",'C2_2'!Уч9)</f>
        <v>Михеев Макар+</v>
      </c>
      <c r="M47" s="121"/>
      <c r="N47" s="121"/>
      <c r="O47" s="122"/>
      <c r="P47" s="66" t="s">
        <v>39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20</v>
      </c>
      <c r="J48" s="81" t="str">
        <f>IF('C2_2'!Уч6="","",'C2_2'!Уч6)</f>
        <v>Турсынбай Нуртлек+</v>
      </c>
      <c r="K48" s="82" t="str">
        <f t="shared" si="0"/>
        <v>-</v>
      </c>
      <c r="L48" s="162" t="str">
        <f>IF('C2_2'!Уч1="","",'C2_2'!Уч1)</f>
        <v>Кожахметов Азамат+</v>
      </c>
      <c r="M48" s="124"/>
      <c r="N48" s="124"/>
      <c r="O48" s="125"/>
      <c r="P48" s="53" t="s">
        <v>39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19</v>
      </c>
      <c r="J49" s="84" t="str">
        <f>IF('C2_2'!Уч7="","",'C2_2'!Уч7)</f>
        <v>Матмуратов Даулет+</v>
      </c>
      <c r="K49" s="85" t="str">
        <f t="shared" si="0"/>
        <v>-</v>
      </c>
      <c r="L49" s="163" t="str">
        <f>IF('C2_2'!Уч5="","",'C2_2'!Уч5)</f>
        <v>Есім Асылбек+</v>
      </c>
      <c r="M49" s="127"/>
      <c r="N49" s="127"/>
      <c r="O49" s="128"/>
      <c r="P49" s="58" t="s">
        <v>35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16</v>
      </c>
      <c r="J50" s="86" t="str">
        <f>IF('C2_2'!Уч9="","",'C2_2'!Уч9)</f>
        <v>Михеев Макар+</v>
      </c>
      <c r="K50" s="87" t="str">
        <f t="shared" si="0"/>
        <v>-</v>
      </c>
      <c r="L50" s="164" t="str">
        <f>IF('C2_2'!Уч3="","",'C2_2'!Уч3)</f>
        <v>Иманиязов Ерлан+</v>
      </c>
      <c r="M50" s="115"/>
      <c r="N50" s="115"/>
      <c r="O50" s="116"/>
      <c r="P50" s="62" t="s">
        <v>35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29</v>
      </c>
      <c r="J51" s="89" t="str">
        <f>IF('C2_2'!Уч8="","",'C2_2'!Уч8)</f>
        <v>Вихренко Максим+</v>
      </c>
      <c r="K51" s="90" t="str">
        <f t="shared" si="0"/>
        <v>-</v>
      </c>
      <c r="L51" s="165" t="str">
        <f>IF('C2_2'!Уч4="","",'C2_2'!Уч4)</f>
        <v>Мерешев Ернур+</v>
      </c>
      <c r="M51" s="121"/>
      <c r="N51" s="121"/>
      <c r="O51" s="122"/>
      <c r="P51" s="66" t="s">
        <v>37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17</v>
      </c>
      <c r="J52" s="81" t="str">
        <f>IF('C2_2'!Уч2="","",'C2_2'!Уч2)</f>
        <v>Акилтаев Куралтай+</v>
      </c>
      <c r="K52" s="82" t="str">
        <f t="shared" si="0"/>
        <v>-</v>
      </c>
      <c r="L52" s="162" t="str">
        <f>IF('C2_2'!Уч4="","",'C2_2'!Уч4)</f>
        <v>Мерешев Ернур+</v>
      </c>
      <c r="M52" s="124"/>
      <c r="N52" s="124"/>
      <c r="O52" s="125"/>
      <c r="P52" s="53" t="s">
        <v>42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16</v>
      </c>
      <c r="J53" s="84" t="str">
        <f>IF('C2_2'!Уч1="","",'C2_2'!Уч1)</f>
        <v>Кожахметов Азамат+</v>
      </c>
      <c r="K53" s="85" t="str">
        <f t="shared" si="0"/>
        <v>-</v>
      </c>
      <c r="L53" s="163" t="str">
        <f>IF('C2_2'!Уч5="","",'C2_2'!Уч5)</f>
        <v>Есім Асылбек+</v>
      </c>
      <c r="M53" s="127"/>
      <c r="N53" s="127"/>
      <c r="O53" s="128"/>
      <c r="P53" s="58" t="s">
        <v>35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>
        <v>19</v>
      </c>
      <c r="J54" s="86" t="str">
        <f>IF('C2_2'!Уч3="","",'C2_2'!Уч3)</f>
        <v>Иманиязов Ерлан+</v>
      </c>
      <c r="K54" s="87" t="str">
        <f t="shared" si="0"/>
        <v>-</v>
      </c>
      <c r="L54" s="164" t="str">
        <f>IF('C2_2'!Уч8="","",'C2_2'!Уч8)</f>
        <v>Вихренко Максим+</v>
      </c>
      <c r="M54" s="115"/>
      <c r="N54" s="115"/>
      <c r="O54" s="116"/>
      <c r="P54" s="62" t="s">
        <v>39</v>
      </c>
      <c r="Q54" s="138"/>
      <c r="R54" s="139"/>
      <c r="S54" s="54" t="str">
        <f t="shared" si="1"/>
        <v>сыграна</v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18</v>
      </c>
      <c r="J55" s="89" t="str">
        <f>IF('C2_2'!Уч7="","",'C2_2'!Уч7)</f>
        <v>Матмуратов Даулет+</v>
      </c>
      <c r="K55" s="90" t="str">
        <f t="shared" si="0"/>
        <v>-</v>
      </c>
      <c r="L55" s="165" t="str">
        <f>IF('C2_2'!Уч9="","",'C2_2'!Уч9)</f>
        <v>Михеев Макар+</v>
      </c>
      <c r="M55" s="121"/>
      <c r="N55" s="121"/>
      <c r="O55" s="122"/>
      <c r="P55" s="66" t="s">
        <v>39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17</v>
      </c>
      <c r="J56" s="81" t="str">
        <f>IF('C2_2'!Уч4="","",'C2_2'!Уч4)</f>
        <v>Мерешев Ернур+</v>
      </c>
      <c r="K56" s="82" t="str">
        <f t="shared" si="0"/>
        <v>-</v>
      </c>
      <c r="L56" s="162" t="str">
        <f>IF('C2_2'!Уч1="","",'C2_2'!Уч1)</f>
        <v>Кожахметов Азамат+</v>
      </c>
      <c r="M56" s="124"/>
      <c r="N56" s="124"/>
      <c r="O56" s="125"/>
      <c r="P56" s="53" t="s">
        <v>42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17</v>
      </c>
      <c r="J57" s="84" t="str">
        <f>IF('C2_2'!Уч5="","",'C2_2'!Уч5)</f>
        <v>Есім Асылбек+</v>
      </c>
      <c r="K57" s="85" t="str">
        <f t="shared" si="0"/>
        <v>-</v>
      </c>
      <c r="L57" s="163" t="str">
        <f>IF('C2_2'!Уч3="","",'C2_2'!Уч3)</f>
        <v>Иманиязов Ерлан+</v>
      </c>
      <c r="M57" s="127"/>
      <c r="N57" s="127"/>
      <c r="O57" s="128"/>
      <c r="P57" s="58" t="s">
        <v>41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18</v>
      </c>
      <c r="J58" s="86" t="str">
        <f>IF('C2_2'!Уч9="","",'C2_2'!Уч9)</f>
        <v>Михеев Макар+</v>
      </c>
      <c r="K58" s="87" t="str">
        <f t="shared" si="0"/>
        <v>-</v>
      </c>
      <c r="L58" s="164" t="str">
        <f>IF('C2_2'!Уч2="","",'C2_2'!Уч2)</f>
        <v>Акилтаев Куралтай+</v>
      </c>
      <c r="M58" s="115"/>
      <c r="N58" s="115"/>
      <c r="O58" s="116"/>
      <c r="P58" s="62" t="s">
        <v>35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19</v>
      </c>
      <c r="J59" s="89" t="str">
        <f>IF('C2_2'!Уч8="","",'C2_2'!Уч8)</f>
        <v>Вихренко Максим+</v>
      </c>
      <c r="K59" s="90" t="str">
        <f t="shared" si="0"/>
        <v>-</v>
      </c>
      <c r="L59" s="165" t="str">
        <f>IF('C2_2'!Уч6="","",'C2_2'!Уч6)</f>
        <v>Турсынбай Нуртлек+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17</v>
      </c>
      <c r="J60" s="81" t="str">
        <f>IF('C2_2'!Уч1="","",'C2_2'!Уч1)</f>
        <v>Кожахметов Азамат+</v>
      </c>
      <c r="K60" s="82" t="str">
        <f t="shared" si="0"/>
        <v>-</v>
      </c>
      <c r="L60" s="162" t="str">
        <f>IF('C2_2'!Уч3="","",'C2_2'!Уч3)</f>
        <v>Иманиязов Ерлан+</v>
      </c>
      <c r="M60" s="124"/>
      <c r="N60" s="124"/>
      <c r="O60" s="125"/>
      <c r="P60" s="53" t="s">
        <v>35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21</v>
      </c>
      <c r="J61" s="84" t="str">
        <f>IF('C2_2'!Уч2="","",'C2_2'!Уч2)</f>
        <v>Акилтаев Куралтай+</v>
      </c>
      <c r="K61" s="85" t="str">
        <f t="shared" si="0"/>
        <v>-</v>
      </c>
      <c r="L61" s="163" t="str">
        <f>IF('C2_2'!Уч5="","",'C2_2'!Уч5)</f>
        <v>Есім Асылбек+</v>
      </c>
      <c r="M61" s="127"/>
      <c r="N61" s="127"/>
      <c r="O61" s="128"/>
      <c r="P61" s="58" t="s">
        <v>37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18</v>
      </c>
      <c r="J62" s="86" t="str">
        <f>IF('C2_2'!Уч4="","",'C2_2'!Уч4)</f>
        <v>Мерешев Ернур+</v>
      </c>
      <c r="K62" s="87" t="str">
        <f t="shared" si="0"/>
        <v>-</v>
      </c>
      <c r="L62" s="164" t="str">
        <f>IF('C2_2'!Уч7="","",'C2_2'!Уч7)</f>
        <v>Матмуратов Даулет+</v>
      </c>
      <c r="M62" s="115"/>
      <c r="N62" s="115"/>
      <c r="O62" s="116"/>
      <c r="P62" s="62" t="s">
        <v>41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19</v>
      </c>
      <c r="J63" s="89" t="str">
        <f>IF('C2_2'!Уч6="","",'C2_2'!Уч6)</f>
        <v>Турсынбай Нуртлек+</v>
      </c>
      <c r="K63" s="90" t="str">
        <f t="shared" si="0"/>
        <v>-</v>
      </c>
      <c r="L63" s="165" t="str">
        <f>IF('C2_2'!Уч9="","",'C2_2'!Уч9)</f>
        <v>Михеев Макар+</v>
      </c>
      <c r="M63" s="121"/>
      <c r="N63" s="121"/>
      <c r="O63" s="122"/>
      <c r="P63" s="66" t="s">
        <v>39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21</v>
      </c>
      <c r="J64" s="81" t="str">
        <f>IF('C2_2'!Уч3="","",'C2_2'!Уч3)</f>
        <v>Иманиязов Ерлан+</v>
      </c>
      <c r="K64" s="82" t="str">
        <f t="shared" si="0"/>
        <v>-</v>
      </c>
      <c r="L64" s="162" t="str">
        <f>IF('C2_2'!Уч2="","",'C2_2'!Уч2)</f>
        <v>Акилтаев Куралтай+</v>
      </c>
      <c r="M64" s="124"/>
      <c r="N64" s="124"/>
      <c r="O64" s="125"/>
      <c r="P64" s="53" t="s">
        <v>37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17</v>
      </c>
      <c r="J65" s="84" t="str">
        <f>IF('C2_2'!Уч5="","",'C2_2'!Уч5)</f>
        <v>Есім Асылбек+</v>
      </c>
      <c r="K65" s="85" t="str">
        <f t="shared" si="0"/>
        <v>-</v>
      </c>
      <c r="L65" s="163" t="str">
        <f>IF('C2_2'!Уч4="","",'C2_2'!Уч4)</f>
        <v>Мерешев Ернур+</v>
      </c>
      <c r="M65" s="127"/>
      <c r="N65" s="127"/>
      <c r="O65" s="128"/>
      <c r="P65" s="58" t="s">
        <v>38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18</v>
      </c>
      <c r="J66" s="86" t="str">
        <f>IF('C2_2'!Уч7="","",'C2_2'!Уч7)</f>
        <v>Матмуратов Даулет+</v>
      </c>
      <c r="K66" s="87" t="str">
        <f t="shared" si="0"/>
        <v>-</v>
      </c>
      <c r="L66" s="164" t="str">
        <f>IF('C2_2'!Уч6="","",'C2_2'!Уч6)</f>
        <v>Турсынбай Нуртлек+</v>
      </c>
      <c r="M66" s="115"/>
      <c r="N66" s="115"/>
      <c r="O66" s="116"/>
      <c r="P66" s="62" t="s">
        <v>35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19</v>
      </c>
      <c r="J67" s="89" t="str">
        <f>IF('C2_2'!Уч9="","",'C2_2'!Уч9)</f>
        <v>Михеев Макар+</v>
      </c>
      <c r="K67" s="90" t="str">
        <f t="shared" si="0"/>
        <v>-</v>
      </c>
      <c r="L67" s="165" t="str">
        <f>IF('C2_2'!Уч8="","",'C2_2'!Уч8)</f>
        <v>Вихренко Максим+</v>
      </c>
      <c r="M67" s="121"/>
      <c r="N67" s="121"/>
      <c r="O67" s="122"/>
      <c r="P67" s="66" t="s">
        <v>35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20</v>
      </c>
      <c r="J68" s="81" t="str">
        <f>IF('C2_2'!Уч1="","",'C2_2'!Уч1)</f>
        <v>Кожахметов Азамат+</v>
      </c>
      <c r="K68" s="82" t="str">
        <f t="shared" si="0"/>
        <v>-</v>
      </c>
      <c r="L68" s="162" t="str">
        <f>IF('C2_2'!Уч2="","",'C2_2'!Уч2)</f>
        <v>Акилтаев Куралтай+</v>
      </c>
      <c r="M68" s="124"/>
      <c r="N68" s="124"/>
      <c r="O68" s="125"/>
      <c r="P68" s="53" t="s">
        <v>41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17</v>
      </c>
      <c r="J69" s="84" t="str">
        <f>IF('C2_2'!Уч3="","",'C2_2'!Уч3)</f>
        <v>Иманиязов Ерлан+</v>
      </c>
      <c r="K69" s="85" t="str">
        <f t="shared" si="0"/>
        <v>-</v>
      </c>
      <c r="L69" s="163" t="str">
        <f>IF('C2_2'!Уч4="","",'C2_2'!Уч4)</f>
        <v>Мерешев Ернур+</v>
      </c>
      <c r="M69" s="127"/>
      <c r="N69" s="127"/>
      <c r="O69" s="128"/>
      <c r="P69" s="58" t="s">
        <v>39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19</v>
      </c>
      <c r="J70" s="86" t="str">
        <f>IF('C2_2'!Уч5="","",'C2_2'!Уч5)</f>
        <v>Есім Асылбек+</v>
      </c>
      <c r="K70" s="87" t="str">
        <f t="shared" si="0"/>
        <v>-</v>
      </c>
      <c r="L70" s="164" t="str">
        <f>IF('C2_2'!Уч6="","",'C2_2'!Уч6)</f>
        <v>Турсынбай Нуртлек+</v>
      </c>
      <c r="M70" s="115"/>
      <c r="N70" s="115"/>
      <c r="O70" s="116"/>
      <c r="P70" s="62" t="s">
        <v>35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25</v>
      </c>
      <c r="J71" s="89" t="str">
        <f>IF('C2_2'!Уч7="","",'C2_2'!Уч7)</f>
        <v>Матмуратов Даулет+</v>
      </c>
      <c r="K71" s="90" t="str">
        <f t="shared" si="0"/>
        <v>-</v>
      </c>
      <c r="L71" s="165" t="str">
        <f>IF('C2_2'!Уч8="","",'C2_2'!Уч8)</f>
        <v>Вихренко Максим+</v>
      </c>
      <c r="M71" s="121"/>
      <c r="N71" s="121"/>
      <c r="O71" s="122"/>
      <c r="P71" s="66" t="s">
        <v>35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3182" priority="13">
      <formula>$S$36="сыграна"</formula>
    </cfRule>
  </conditionalFormatting>
  <conditionalFormatting sqref="I37:Q37">
    <cfRule type="expression" dxfId="3181" priority="15">
      <formula>$S$37="сыграна"</formula>
    </cfRule>
  </conditionalFormatting>
  <conditionalFormatting sqref="I38:Q38">
    <cfRule type="expression" dxfId="3180" priority="4">
      <formula>$S$38="сыграна"</formula>
    </cfRule>
  </conditionalFormatting>
  <conditionalFormatting sqref="I39:Q39">
    <cfRule type="expression" dxfId="3179" priority="5">
      <formula>$S$39="сыграна"</formula>
    </cfRule>
  </conditionalFormatting>
  <conditionalFormatting sqref="I40:Q40">
    <cfRule type="expression" dxfId="3178" priority="6">
      <formula>$S$40="сыграна"</formula>
    </cfRule>
  </conditionalFormatting>
  <conditionalFormatting sqref="I41:Q41">
    <cfRule type="expression" dxfId="3177" priority="7">
      <formula>$S$41="сыграна"</formula>
    </cfRule>
  </conditionalFormatting>
  <conditionalFormatting sqref="I42:Q42">
    <cfRule type="expression" dxfId="3176" priority="8">
      <formula>$S$42="сыграна"</formula>
    </cfRule>
  </conditionalFormatting>
  <conditionalFormatting sqref="I43:Q43">
    <cfRule type="expression" dxfId="3175" priority="9">
      <formula>$S$43="сыграна"</formula>
    </cfRule>
  </conditionalFormatting>
  <conditionalFormatting sqref="I44:Q44">
    <cfRule type="expression" dxfId="3174" priority="10">
      <formula>$S$44="сыграна"</formula>
    </cfRule>
  </conditionalFormatting>
  <conditionalFormatting sqref="I45:Q45">
    <cfRule type="expression" dxfId="3173" priority="11">
      <formula>$S$45="сыграна"</formula>
    </cfRule>
  </conditionalFormatting>
  <conditionalFormatting sqref="I48:Q48">
    <cfRule type="expression" dxfId="3172" priority="17">
      <formula>$S$48="сыграна"</formula>
    </cfRule>
  </conditionalFormatting>
  <conditionalFormatting sqref="I49:Q49">
    <cfRule type="expression" dxfId="3171" priority="18">
      <formula>$S$49="сыграна"</formula>
    </cfRule>
  </conditionalFormatting>
  <conditionalFormatting sqref="I50:Q50">
    <cfRule type="expression" dxfId="3170" priority="19">
      <formula>$S$50="сыграна"</formula>
    </cfRule>
  </conditionalFormatting>
  <conditionalFormatting sqref="I51:Q51">
    <cfRule type="expression" dxfId="3169" priority="20">
      <formula>$S$51="сыграна"</formula>
    </cfRule>
  </conditionalFormatting>
  <conditionalFormatting sqref="I52:Q52">
    <cfRule type="expression" dxfId="3168" priority="21">
      <formula>$S$52="сыграна"</formula>
    </cfRule>
  </conditionalFormatting>
  <conditionalFormatting sqref="I53:Q53">
    <cfRule type="expression" dxfId="3167" priority="22">
      <formula>$S$53="сыграна"</formula>
    </cfRule>
  </conditionalFormatting>
  <conditionalFormatting sqref="I54:Q54">
    <cfRule type="expression" dxfId="3166" priority="23">
      <formula>$S$54="сыграна"</formula>
    </cfRule>
  </conditionalFormatting>
  <conditionalFormatting sqref="I55:Q55">
    <cfRule type="expression" dxfId="3165" priority="24">
      <formula>$S$55="сыграна"</formula>
    </cfRule>
  </conditionalFormatting>
  <conditionalFormatting sqref="I56:Q56">
    <cfRule type="expression" dxfId="3164" priority="25">
      <formula>$S$56="сыграна"</formula>
    </cfRule>
  </conditionalFormatting>
  <conditionalFormatting sqref="I62:Q62">
    <cfRule type="expression" dxfId="3163" priority="2">
      <formula>$S$62="сыграна"</formula>
    </cfRule>
  </conditionalFormatting>
  <conditionalFormatting sqref="I63:Q63">
    <cfRule type="expression" dxfId="3162" priority="31">
      <formula>$S$63="сыграна"</formula>
    </cfRule>
  </conditionalFormatting>
  <conditionalFormatting sqref="I64:Q64">
    <cfRule type="expression" dxfId="3161" priority="32">
      <formula>$S$64="сыграна"</formula>
    </cfRule>
  </conditionalFormatting>
  <conditionalFormatting sqref="I65:Q65">
    <cfRule type="expression" dxfId="3160" priority="33">
      <formula>$S$65="сыграна"</formula>
    </cfRule>
  </conditionalFormatting>
  <conditionalFormatting sqref="I66:Q66">
    <cfRule type="expression" dxfId="3159" priority="34">
      <formula>$S$66="сыграна"</formula>
    </cfRule>
  </conditionalFormatting>
  <conditionalFormatting sqref="I67:Q67">
    <cfRule type="expression" dxfId="3158" priority="35">
      <formula>$S$67="сыграна"</formula>
    </cfRule>
  </conditionalFormatting>
  <conditionalFormatting sqref="I68:Q68">
    <cfRule type="expression" dxfId="3157" priority="36">
      <formula>$S$68="сыграна"</formula>
    </cfRule>
  </conditionalFormatting>
  <conditionalFormatting sqref="I69:Q69">
    <cfRule type="expression" dxfId="3156" priority="37">
      <formula>$S$69="сыграна"</formula>
    </cfRule>
  </conditionalFormatting>
  <conditionalFormatting sqref="I70:Q70">
    <cfRule type="expression" dxfId="3155" priority="38">
      <formula>$S$70="сыграна"</formula>
    </cfRule>
  </conditionalFormatting>
  <conditionalFormatting sqref="I71:Q71">
    <cfRule type="expression" dxfId="3154" priority="39">
      <formula>$S$71="сыграна"</formula>
    </cfRule>
  </conditionalFormatting>
  <conditionalFormatting sqref="I36:R36 Q13:Q15 M25:M27">
    <cfRule type="expression" dxfId="3153" priority="14">
      <formula>$S$36="встреча играется"</formula>
    </cfRule>
  </conditionalFormatting>
  <conditionalFormatting sqref="I37:R37 R10:R12 L28:L30">
    <cfRule type="expression" dxfId="3152" priority="40">
      <formula>$S$37="встреча играется"</formula>
    </cfRule>
  </conditionalFormatting>
  <conditionalFormatting sqref="I38:R38 P16:P18 N22:N24">
    <cfRule type="expression" dxfId="3151" priority="41">
      <formula>$S$38="встреча играется"</formula>
    </cfRule>
  </conditionalFormatting>
  <conditionalFormatting sqref="I39:R39 S7:S9 K31:K33">
    <cfRule type="expression" dxfId="3150" priority="42">
      <formula>$S$39="встреча играется"</formula>
    </cfRule>
  </conditionalFormatting>
  <conditionalFormatting sqref="I40:R40 Q10:Q12 L25:L27">
    <cfRule type="expression" dxfId="3149" priority="43">
      <formula>$S$40="встреча играется"</formula>
    </cfRule>
  </conditionalFormatting>
  <conditionalFormatting sqref="I41:R41 P13:P15 M22:M24">
    <cfRule type="expression" dxfId="3148" priority="44">
      <formula>$S$41="встреча играется"</formula>
    </cfRule>
  </conditionalFormatting>
  <conditionalFormatting sqref="I42:R42 R7:R9 K28:K30">
    <cfRule type="expression" dxfId="3147" priority="45">
      <formula>$S$42="встреча играется"</formula>
    </cfRule>
  </conditionalFormatting>
  <conditionalFormatting sqref="I43:R43 S19:S21 O31:O33">
    <cfRule type="expression" dxfId="3146" priority="46">
      <formula>$S$43="встреча играется"</formula>
    </cfRule>
  </conditionalFormatting>
  <conditionalFormatting sqref="I44:R44 P10:P12 L22:L24">
    <cfRule type="expression" dxfId="3145" priority="47">
      <formula>$S$44="встреча играется"</formula>
    </cfRule>
  </conditionalFormatting>
  <conditionalFormatting sqref="I45:R45 Q7:Q9 K25:K27">
    <cfRule type="expression" dxfId="3144" priority="48">
      <formula>$S$45="встреча играется"</formula>
    </cfRule>
  </conditionalFormatting>
  <conditionalFormatting sqref="I46:R46 R19:R21 O28:O30">
    <cfRule type="expression" dxfId="3143" priority="49">
      <formula>$S$46="встреча играется"</formula>
    </cfRule>
  </conditionalFormatting>
  <conditionalFormatting sqref="I46:R46">
    <cfRule type="expression" dxfId="3142" priority="16">
      <formula>$S$46="сыграна"</formula>
    </cfRule>
  </conditionalFormatting>
  <conditionalFormatting sqref="I47:R47 S16:S18 N31:N33">
    <cfRule type="expression" dxfId="3141" priority="50">
      <formula>$S$47="встреча играется"</formula>
    </cfRule>
  </conditionalFormatting>
  <conditionalFormatting sqref="I47:R47">
    <cfRule type="expression" dxfId="3140" priority="12">
      <formula>$S$47="сыграна"</formula>
    </cfRule>
  </conditionalFormatting>
  <conditionalFormatting sqref="I48:R48 P7:P9 K22:K24">
    <cfRule type="expression" dxfId="3139" priority="51">
      <formula>$S$48="встреча играется"</formula>
    </cfRule>
  </conditionalFormatting>
  <conditionalFormatting sqref="I49:R49 Q19:Q21 O25:O27">
    <cfRule type="expression" dxfId="3138" priority="52">
      <formula>$S$49="встреча играется"</formula>
    </cfRule>
  </conditionalFormatting>
  <conditionalFormatting sqref="I50:R50 S13:S15 M31:M33">
    <cfRule type="expression" dxfId="3137" priority="53">
      <formula>$S$50="встреча играется"</formula>
    </cfRule>
  </conditionalFormatting>
  <conditionalFormatting sqref="I51:R51 R16:R18 N28:N30">
    <cfRule type="expression" dxfId="3136" priority="54">
      <formula>$S$51="встреча играется"</formula>
    </cfRule>
  </conditionalFormatting>
  <conditionalFormatting sqref="I52:R52 N10:N12 L16:L18">
    <cfRule type="expression" dxfId="3135" priority="55">
      <formula>$S$52="встреча играется"</formula>
    </cfRule>
  </conditionalFormatting>
  <conditionalFormatting sqref="I53:R53 O7:O9 K19:K21">
    <cfRule type="expression" dxfId="3134" priority="56">
      <formula>$S$53="встреча играется"</formula>
    </cfRule>
  </conditionalFormatting>
  <conditionalFormatting sqref="I54:R54 R13:R15 M28:M30">
    <cfRule type="expression" dxfId="3133" priority="57">
      <formula>$S$54="встреча играется"</formula>
    </cfRule>
  </conditionalFormatting>
  <conditionalFormatting sqref="I55:R55 S25:S27 Q31:Q33">
    <cfRule type="expression" dxfId="3132" priority="58">
      <formula>$S$55="встреча играется"</formula>
    </cfRule>
  </conditionalFormatting>
  <conditionalFormatting sqref="I56:R56 N7:N9 K16:K18">
    <cfRule type="expression" dxfId="3131" priority="59">
      <formula>$S$56="встреча играется"</formula>
    </cfRule>
  </conditionalFormatting>
  <conditionalFormatting sqref="I57:R57 O13:O15 M19:M21">
    <cfRule type="expression" dxfId="3130" priority="60">
      <formula>$S$57="встреча играется"</formula>
    </cfRule>
  </conditionalFormatting>
  <conditionalFormatting sqref="I57:R57">
    <cfRule type="expression" dxfId="3129" priority="26">
      <formula>$S$57="сыграна"</formula>
    </cfRule>
  </conditionalFormatting>
  <conditionalFormatting sqref="I58:R58 S10:S12 L31:L33">
    <cfRule type="expression" dxfId="3128" priority="61">
      <formula>$S$58="встреча играется"</formula>
    </cfRule>
  </conditionalFormatting>
  <conditionalFormatting sqref="I58:R58">
    <cfRule type="expression" dxfId="3127" priority="27">
      <formula>$S$58="сыграна"</formula>
    </cfRule>
  </conditionalFormatting>
  <conditionalFormatting sqref="I59:R59 R22:R24 P28:P30">
    <cfRule type="expression" dxfId="3126" priority="62">
      <formula>$S$59="встреча играется"</formula>
    </cfRule>
  </conditionalFormatting>
  <conditionalFormatting sqref="I59:R59">
    <cfRule type="expression" dxfId="3125" priority="28">
      <formula>$S$59="сыграна"</formula>
    </cfRule>
  </conditionalFormatting>
  <conditionalFormatting sqref="I60:R60 M7:M9 K13:K15">
    <cfRule type="expression" dxfId="3124" priority="63">
      <formula>$S$60="встреча играется"</formula>
    </cfRule>
  </conditionalFormatting>
  <conditionalFormatting sqref="I60:R60">
    <cfRule type="expression" dxfId="3123" priority="29">
      <formula>$S$60="сыграна"</formula>
    </cfRule>
  </conditionalFormatting>
  <conditionalFormatting sqref="I61:R61 O10:O12 L19:L21">
    <cfRule type="expression" dxfId="3122" priority="64">
      <formula>$S$61="встреча играется"</formula>
    </cfRule>
  </conditionalFormatting>
  <conditionalFormatting sqref="I61:R61">
    <cfRule type="expression" dxfId="3121" priority="30">
      <formula>$S$61="сыграна"</formula>
    </cfRule>
  </conditionalFormatting>
  <conditionalFormatting sqref="I62:R62 Q16:Q18 N25:N27">
    <cfRule type="expression" dxfId="3120" priority="3">
      <formula>$S$62="встреча играется"</formula>
    </cfRule>
  </conditionalFormatting>
  <conditionalFormatting sqref="I63:R63 S22:S24 P31:P33">
    <cfRule type="expression" dxfId="3119" priority="65">
      <formula>$S$63="встреча играется"</formula>
    </cfRule>
  </conditionalFormatting>
  <conditionalFormatting sqref="I64:R64 M10:M12 L13:L15">
    <cfRule type="expression" dxfId="3118" priority="66">
      <formula>$S$64="встреча играется"</formula>
    </cfRule>
  </conditionalFormatting>
  <conditionalFormatting sqref="I65:R65 O16:O18 N19:N21">
    <cfRule type="expression" dxfId="3117" priority="67">
      <formula>$S$65="встреча играется"</formula>
    </cfRule>
  </conditionalFormatting>
  <conditionalFormatting sqref="I66:R66 Q22:Q24 P25:P27">
    <cfRule type="expression" dxfId="3116" priority="68">
      <formula>$S$66="встреча играется"</formula>
    </cfRule>
  </conditionalFormatting>
  <conditionalFormatting sqref="I67:R67 S28:S30 R31:R33">
    <cfRule type="expression" dxfId="3115" priority="69">
      <formula>$S$67="встреча играется"</formula>
    </cfRule>
  </conditionalFormatting>
  <conditionalFormatting sqref="I68:R68 L7:L9 K10:K12">
    <cfRule type="expression" dxfId="3114" priority="70">
      <formula>$S$68="встреча играется"</formula>
    </cfRule>
  </conditionalFormatting>
  <conditionalFormatting sqref="I69:R69 N13:N15 M16:M18">
    <cfRule type="expression" dxfId="3113" priority="71">
      <formula>$S$69="встреча играется"</formula>
    </cfRule>
  </conditionalFormatting>
  <conditionalFormatting sqref="I70:R70 P19:P21 O22:O24">
    <cfRule type="expression" dxfId="3112" priority="72">
      <formula>$S$70="встреча играется"</formula>
    </cfRule>
  </conditionalFormatting>
  <conditionalFormatting sqref="I71:R71 R25:R27 Q28:Q30">
    <cfRule type="expression" dxfId="3111" priority="73">
      <formula>$S$71="встреча играется"</formula>
    </cfRule>
  </conditionalFormatting>
  <conditionalFormatting sqref="J7:J33">
    <cfRule type="endsWith" dxfId="3110" priority="1" operator="endsWith" text="+">
      <formula>RIGHT((J7),LEN("+"))=("+")</formula>
    </cfRule>
  </conditionalFormatting>
  <dataValidations count="1">
    <dataValidation type="list" allowBlank="1" sqref="P36:P71" xr:uid="{00000000-0002-0000-1800-000000000000}">
      <formula1>'C2_2'!Список_счета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IF(С1!Уч2="","",С1!Уч2)</f>
        <v/>
      </c>
      <c r="K33" s="52" t="str">
        <f t="shared" ref="K33:K60" si="0">"-"</f>
        <v>-</v>
      </c>
      <c r="L33" s="123" t="str">
        <f>IF(С1!Уч6="","",С1!Уч6)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IF(С1!Уч3="","",С1!Уч3)</f>
        <v/>
      </c>
      <c r="K34" s="57" t="str">
        <f t="shared" si="0"/>
        <v>-</v>
      </c>
      <c r="L34" s="126" t="str">
        <f>IF(С1!Уч5="","",С1!Уч5)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IF(С1!Уч1="","",С1!Уч1)</f>
        <v/>
      </c>
      <c r="K35" s="61" t="str">
        <f t="shared" si="0"/>
        <v>-</v>
      </c>
      <c r="L35" s="129" t="str">
        <f>IF(С1!Уч7="","",С1!Уч7)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IF(С1!Уч4="","",С1!Уч4)</f>
        <v/>
      </c>
      <c r="K36" s="65" t="str">
        <f t="shared" si="0"/>
        <v>-</v>
      </c>
      <c r="L36" s="120" t="str">
        <f>IF(С1!Уч8="","",С1!Уч8)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IF(С1!Уч5="","",С1!Уч5)</f>
        <v/>
      </c>
      <c r="K37" s="52" t="str">
        <f t="shared" si="0"/>
        <v>-</v>
      </c>
      <c r="L37" s="123" t="str">
        <f>IF(С1!Уч2="","",С1!Уч2)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IF(С1!Уч6="","",С1!Уч6)</f>
        <v/>
      </c>
      <c r="K38" s="57" t="str">
        <f t="shared" si="0"/>
        <v>-</v>
      </c>
      <c r="L38" s="126" t="str">
        <f>IF(С1!Уч1="","",С1!Уч1)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IF(С1!Уч8="","",С1!Уч8)</f>
        <v/>
      </c>
      <c r="K39" s="61" t="str">
        <f t="shared" si="0"/>
        <v>-</v>
      </c>
      <c r="L39" s="129" t="str">
        <f>IF(С1!Уч3="","",С1!Уч3)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IF(С1!Уч7="","",С1!Уч7)</f>
        <v/>
      </c>
      <c r="K40" s="65" t="str">
        <f t="shared" si="0"/>
        <v>-</v>
      </c>
      <c r="L40" s="120" t="str">
        <f>IF(С1!Уч4="","",С1!Уч4)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IF(С1!Уч1="","",С1!Уч1)</f>
        <v/>
      </c>
      <c r="K41" s="52" t="str">
        <f t="shared" si="0"/>
        <v>-</v>
      </c>
      <c r="L41" s="123" t="str">
        <f>IF(С1!Уч5="","",С1!Уч5)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IF(С1!Уч2="","",С1!Уч2)</f>
        <v/>
      </c>
      <c r="K42" s="57" t="str">
        <f t="shared" si="0"/>
        <v>-</v>
      </c>
      <c r="L42" s="126" t="str">
        <f>IF(С1!Уч8="","",С1!Уч8)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IF(С1!Уч4="","",С1!Уч4)</f>
        <v/>
      </c>
      <c r="K43" s="61" t="str">
        <f t="shared" si="0"/>
        <v>-</v>
      </c>
      <c r="L43" s="129" t="str">
        <f>IF(С1!Уч6="","",С1!Уч6)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IF(С1!Уч3="","",С1!Уч3)</f>
        <v/>
      </c>
      <c r="K44" s="65" t="str">
        <f t="shared" si="0"/>
        <v>-</v>
      </c>
      <c r="L44" s="120" t="str">
        <f>IF(С1!Уч7="","",С1!Уч7)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IF(С1!Уч8="","",С1!Уч8)</f>
        <v/>
      </c>
      <c r="K45" s="52" t="str">
        <f t="shared" si="0"/>
        <v>-</v>
      </c>
      <c r="L45" s="123" t="str">
        <f>IF(С1!Уч1="","",С1!Уч1)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IF(С1!Уч5="","",С1!Уч5)</f>
        <v/>
      </c>
      <c r="K46" s="57" t="str">
        <f t="shared" si="0"/>
        <v>-</v>
      </c>
      <c r="L46" s="126" t="str">
        <f>IF(С1!Уч4="","",С1!Уч4)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IF(С1!Уч7="","",С1!Уч7)</f>
        <v/>
      </c>
      <c r="K47" s="61" t="str">
        <f t="shared" si="0"/>
        <v>-</v>
      </c>
      <c r="L47" s="129" t="str">
        <f>IF(С1!Уч2="","",С1!Уч2)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IF(С1!Уч6="","",С1!Уч6)</f>
        <v/>
      </c>
      <c r="K48" s="65" t="str">
        <f t="shared" si="0"/>
        <v>-</v>
      </c>
      <c r="L48" s="120" t="str">
        <f>IF(С1!Уч3="","",С1!Уч3)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IF(С1!Уч1="","",С1!Уч1)</f>
        <v/>
      </c>
      <c r="K49" s="52" t="str">
        <f t="shared" si="0"/>
        <v>-</v>
      </c>
      <c r="L49" s="123" t="str">
        <f>IF(С1!Уч3="","",С1!Уч3)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IF(С1!Уч2="","",С1!Уч2)</f>
        <v/>
      </c>
      <c r="K50" s="57" t="str">
        <f t="shared" si="0"/>
        <v>-</v>
      </c>
      <c r="L50" s="126" t="str">
        <f>IF(С1!Уч4="","",С1!Уч4)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IF(С1!Уч5="","",С1!Уч5)</f>
        <v/>
      </c>
      <c r="K51" s="61" t="str">
        <f t="shared" si="0"/>
        <v>-</v>
      </c>
      <c r="L51" s="129" t="str">
        <f>IF(С1!Уч7="","",С1!Уч7)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IF(С1!Уч6="","",С1!Уч6)</f>
        <v/>
      </c>
      <c r="K52" s="65" t="str">
        <f t="shared" si="0"/>
        <v>-</v>
      </c>
      <c r="L52" s="120" t="str">
        <f>IF(С1!Уч8="","",С1!Уч8)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IF(С1!Уч4="","",С1!Уч4)</f>
        <v/>
      </c>
      <c r="K53" s="52" t="str">
        <f t="shared" si="0"/>
        <v>-</v>
      </c>
      <c r="L53" s="123" t="str">
        <f>IF(С1!Уч1="","",С1!Уч1)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IF(С1!Уч3="","",С1!Уч3)</f>
        <v/>
      </c>
      <c r="K54" s="57" t="str">
        <f t="shared" si="0"/>
        <v>-</v>
      </c>
      <c r="L54" s="126" t="str">
        <f>IF(С1!Уч2="","",С1!Уч2)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IF(С1!Уч7="","",С1!Уч7)</f>
        <v/>
      </c>
      <c r="K55" s="61" t="str">
        <f t="shared" si="0"/>
        <v>-</v>
      </c>
      <c r="L55" s="129" t="str">
        <f>IF(С1!Уч6="","",С1!Уч6)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IF(С1!Уч8="","",С1!Уч8)</f>
        <v/>
      </c>
      <c r="K56" s="65" t="str">
        <f t="shared" si="0"/>
        <v>-</v>
      </c>
      <c r="L56" s="120" t="str">
        <f>IF(С1!Уч5="","",С1!Уч5)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IF(С1!Уч1="","",С1!Уч1)</f>
        <v/>
      </c>
      <c r="K57" s="52" t="str">
        <f t="shared" si="0"/>
        <v>-</v>
      </c>
      <c r="L57" s="123" t="str">
        <f>IF(С1!Уч2="","",С1!Уч2)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IF(С1!Уч3="","",С1!Уч3)</f>
        <v/>
      </c>
      <c r="K58" s="57" t="str">
        <f t="shared" si="0"/>
        <v>-</v>
      </c>
      <c r="L58" s="126" t="str">
        <f>IF(С1!Уч4="","",С1!Уч4)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IF(С1!Уч5="","",С1!Уч5)</f>
        <v/>
      </c>
      <c r="K59" s="61" t="str">
        <f t="shared" si="0"/>
        <v>-</v>
      </c>
      <c r="L59" s="129" t="str">
        <f>IF(С1!Уч6="","",С1!Уч6)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IF(С1!Уч7="","",С1!Уч7)</f>
        <v/>
      </c>
      <c r="K60" s="65" t="str">
        <f t="shared" si="0"/>
        <v>-</v>
      </c>
      <c r="L60" s="120" t="str">
        <f>IF(С1!Уч8="","",С1!Уч8)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109" priority="5">
      <formula>$S$35="сыграна"</formula>
    </cfRule>
  </conditionalFormatting>
  <conditionalFormatting sqref="I36:Q36">
    <cfRule type="expression" dxfId="3108" priority="6">
      <formula>$S$36="сыграна"</formula>
    </cfRule>
  </conditionalFormatting>
  <conditionalFormatting sqref="I37:Q37">
    <cfRule type="expression" dxfId="3107" priority="7">
      <formula>$S$37="сыграна"</formula>
    </cfRule>
  </conditionalFormatting>
  <conditionalFormatting sqref="I38:Q38">
    <cfRule type="expression" dxfId="3106" priority="8">
      <formula>$S$38="сыграна"</formula>
    </cfRule>
  </conditionalFormatting>
  <conditionalFormatting sqref="I39:Q39">
    <cfRule type="expression" dxfId="3105" priority="9">
      <formula>$S$39="сыграна"</formula>
    </cfRule>
  </conditionalFormatting>
  <conditionalFormatting sqref="I40:Q40">
    <cfRule type="expression" dxfId="3104" priority="10">
      <formula>$S$40="сыграна"</formula>
    </cfRule>
  </conditionalFormatting>
  <conditionalFormatting sqref="I41:Q41">
    <cfRule type="expression" dxfId="3103" priority="11">
      <formula>$S$41="сыграна"</formula>
    </cfRule>
  </conditionalFormatting>
  <conditionalFormatting sqref="I42:Q42">
    <cfRule type="expression" dxfId="3102" priority="12">
      <formula>$S$42="сыграна"</formula>
    </cfRule>
  </conditionalFormatting>
  <conditionalFormatting sqref="I43:Q43">
    <cfRule type="expression" dxfId="3101" priority="13">
      <formula>$S$43="сыграна"</formula>
    </cfRule>
  </conditionalFormatting>
  <conditionalFormatting sqref="I46:Q46">
    <cfRule type="expression" dxfId="3100" priority="16">
      <formula>$S$46="сыграна"</formula>
    </cfRule>
  </conditionalFormatting>
  <conditionalFormatting sqref="I47:Q47">
    <cfRule type="expression" dxfId="3099" priority="17">
      <formula>$S$47="сыграна"</formula>
    </cfRule>
  </conditionalFormatting>
  <conditionalFormatting sqref="I48:Q48">
    <cfRule type="expression" dxfId="3098" priority="18">
      <formula>$S$48="сыграна"</formula>
    </cfRule>
  </conditionalFormatting>
  <conditionalFormatting sqref="I49:Q49">
    <cfRule type="expression" dxfId="3097" priority="19">
      <formula>$S$49="сыграна"</formula>
    </cfRule>
  </conditionalFormatting>
  <conditionalFormatting sqref="I50:Q50">
    <cfRule type="expression" dxfId="3096" priority="20">
      <formula>$S$50="сыграна"</formula>
    </cfRule>
  </conditionalFormatting>
  <conditionalFormatting sqref="I51:Q51">
    <cfRule type="expression" dxfId="3095" priority="21">
      <formula>$S$51="сыграна"</formula>
    </cfRule>
  </conditionalFormatting>
  <conditionalFormatting sqref="I52:Q52">
    <cfRule type="expression" dxfId="3094" priority="22">
      <formula>$S$52="сыграна"</formula>
    </cfRule>
  </conditionalFormatting>
  <conditionalFormatting sqref="I53:Q53">
    <cfRule type="expression" dxfId="3093" priority="23">
      <formula>$S$53="сыграна"</formula>
    </cfRule>
  </conditionalFormatting>
  <conditionalFormatting sqref="I54:Q54">
    <cfRule type="expression" dxfId="3092" priority="24">
      <formula>$S$54="сыграна"</formula>
    </cfRule>
  </conditionalFormatting>
  <conditionalFormatting sqref="I55:Q55">
    <cfRule type="expression" dxfId="3091" priority="25">
      <formula>$S$55="сыграна"</formula>
    </cfRule>
  </conditionalFormatting>
  <conditionalFormatting sqref="I33:R33 P10:P12 L22:L24">
    <cfRule type="expression" dxfId="3090" priority="30">
      <formula>$S$33="встреча играется"</formula>
    </cfRule>
  </conditionalFormatting>
  <conditionalFormatting sqref="I33:R33">
    <cfRule type="expression" dxfId="3089" priority="3">
      <formula>$S$33="сыграна"</formula>
    </cfRule>
  </conditionalFormatting>
  <conditionalFormatting sqref="I34:R34 O13:O15 M19:M21">
    <cfRule type="expression" dxfId="3088" priority="31">
      <formula>$S$34="встреча играется"</formula>
    </cfRule>
  </conditionalFormatting>
  <conditionalFormatting sqref="I34:R34">
    <cfRule type="expression" dxfId="3087" priority="4">
      <formula>$S$34="сыграна"</formula>
    </cfRule>
  </conditionalFormatting>
  <conditionalFormatting sqref="I35:R35 Q7:Q9 K25:K27">
    <cfRule type="expression" dxfId="3086" priority="32">
      <formula>$S$35="встреча играется"</formula>
    </cfRule>
  </conditionalFormatting>
  <conditionalFormatting sqref="I36:R36 R16:R18 N28:N30">
    <cfRule type="expression" dxfId="3085" priority="33">
      <formula>$S$36="встреча играется"</formula>
    </cfRule>
  </conditionalFormatting>
  <conditionalFormatting sqref="I37:R37 O10:O12 L19:L21">
    <cfRule type="expression" dxfId="3084" priority="34">
      <formula>$S$37="встреча играется"</formula>
    </cfRule>
  </conditionalFormatting>
  <conditionalFormatting sqref="I38:R38 P7:P9 K22:K24">
    <cfRule type="expression" dxfId="3083" priority="35">
      <formula>$S$38="встреча играется"</formula>
    </cfRule>
  </conditionalFormatting>
  <conditionalFormatting sqref="I39:R39 R13:R15 M28:M30">
    <cfRule type="expression" dxfId="3082" priority="36">
      <formula>$S$39="встреча играется"</formula>
    </cfRule>
  </conditionalFormatting>
  <conditionalFormatting sqref="I40:R40 Q16:Q18 N25:N27">
    <cfRule type="expression" dxfId="3081" priority="37">
      <formula>$S$40="встреча играется"</formula>
    </cfRule>
  </conditionalFormatting>
  <conditionalFormatting sqref="I41:R41 O7:O9 K19:K21">
    <cfRule type="expression" dxfId="3080" priority="38">
      <formula>$S$41="встреча играется"</formula>
    </cfRule>
  </conditionalFormatting>
  <conditionalFormatting sqref="I42:R42 R10:R12 L28:L30">
    <cfRule type="expression" dxfId="3079" priority="39">
      <formula>$S$42="встреча играется"</formula>
    </cfRule>
  </conditionalFormatting>
  <conditionalFormatting sqref="I43:R43 P16:P18 N22:N24">
    <cfRule type="expression" dxfId="3078" priority="40">
      <formula>$S$43="встреча играется"</formula>
    </cfRule>
  </conditionalFormatting>
  <conditionalFormatting sqref="I44:R44 Q13:Q15 M25:M27">
    <cfRule type="expression" dxfId="3077" priority="41">
      <formula>$S$44="встреча играется"</formula>
    </cfRule>
  </conditionalFormatting>
  <conditionalFormatting sqref="I44:R44">
    <cfRule type="expression" dxfId="3076" priority="14">
      <formula>$S$44="сыграна"</formula>
    </cfRule>
  </conditionalFormatting>
  <conditionalFormatting sqref="I45:R45 R7:R9 K28:K30">
    <cfRule type="expression" dxfId="3075" priority="42">
      <formula>$S$45="встреча играется"</formula>
    </cfRule>
  </conditionalFormatting>
  <conditionalFormatting sqref="I45:R45">
    <cfRule type="expression" dxfId="3074" priority="15">
      <formula>$S$45="сыграна"</formula>
    </cfRule>
  </conditionalFormatting>
  <conditionalFormatting sqref="I46:R46 O16:O18 N19:N21">
    <cfRule type="expression" dxfId="3073" priority="43">
      <formula>$S$46="встреча играется"</formula>
    </cfRule>
  </conditionalFormatting>
  <conditionalFormatting sqref="I47:R47 Q10:Q12 L25:L27">
    <cfRule type="expression" dxfId="3072" priority="44">
      <formula>$S$47="встреча играется"</formula>
    </cfRule>
  </conditionalFormatting>
  <conditionalFormatting sqref="I48:R48 P13:P15 M22:M24">
    <cfRule type="expression" dxfId="3071" priority="45">
      <formula>$S$48="встреча играется"</formula>
    </cfRule>
  </conditionalFormatting>
  <conditionalFormatting sqref="I49:R49 M7:M9 K13:K15">
    <cfRule type="expression" dxfId="3070" priority="46">
      <formula>$S$49="встреча играется"</formula>
    </cfRule>
  </conditionalFormatting>
  <conditionalFormatting sqref="I50:R50 N10:N12 L16:L18">
    <cfRule type="expression" dxfId="3069" priority="47">
      <formula>$S$50="встреча играется"</formula>
    </cfRule>
  </conditionalFormatting>
  <conditionalFormatting sqref="I51:R51 Q19:Q21 O25:O27">
    <cfRule type="expression" dxfId="3068" priority="48">
      <formula>$S$51="встреча играется"</formula>
    </cfRule>
  </conditionalFormatting>
  <conditionalFormatting sqref="I52:R52 R22:R24 P28:P30">
    <cfRule type="expression" dxfId="3067" priority="49">
      <formula>$S$52="встреча играется"</formula>
    </cfRule>
  </conditionalFormatting>
  <conditionalFormatting sqref="I53:R53 N7:N9 K16:K18">
    <cfRule type="expression" dxfId="3066" priority="50">
      <formula>$S$53="встреча играется"</formula>
    </cfRule>
  </conditionalFormatting>
  <conditionalFormatting sqref="I54:R54 M10:M12 L13:L15">
    <cfRule type="expression" dxfId="3065" priority="51">
      <formula>$S$54="встреча играется"</formula>
    </cfRule>
  </conditionalFormatting>
  <conditionalFormatting sqref="I55:R55 Q22:Q24 P25:P27">
    <cfRule type="expression" dxfId="3064" priority="26">
      <formula>$S$55="встреча играется"</formula>
    </cfRule>
  </conditionalFormatting>
  <conditionalFormatting sqref="I56:R56 R19:R21 O28:O30">
    <cfRule type="expression" dxfId="3063" priority="52">
      <formula>$S$56="встреча играется"</formula>
    </cfRule>
  </conditionalFormatting>
  <conditionalFormatting sqref="I56:R56">
    <cfRule type="expression" dxfId="3062" priority="2">
      <formula>$S$56="сыграна"</formula>
    </cfRule>
  </conditionalFormatting>
  <conditionalFormatting sqref="I57:R57 L7:L9 K10:K12">
    <cfRule type="expression" dxfId="3061" priority="53">
      <formula>$S$57="встреча играется"</formula>
    </cfRule>
  </conditionalFormatting>
  <conditionalFormatting sqref="I57:R57">
    <cfRule type="expression" dxfId="3060" priority="1">
      <formula>$S$57="сыграна"</formula>
    </cfRule>
  </conditionalFormatting>
  <conditionalFormatting sqref="I58:R58 N13:N15 M16:M18">
    <cfRule type="expression" dxfId="3059" priority="54">
      <formula>$S$58="встреча играется"</formula>
    </cfRule>
  </conditionalFormatting>
  <conditionalFormatting sqref="I58:R58">
    <cfRule type="expression" dxfId="3058" priority="27">
      <formula>$S$58="сыграна"</formula>
    </cfRule>
  </conditionalFormatting>
  <conditionalFormatting sqref="I59:R59 P19:P21 O22:O24">
    <cfRule type="expression" dxfId="3057" priority="55">
      <formula>$S$59="встреча играется"</formula>
    </cfRule>
  </conditionalFormatting>
  <conditionalFormatting sqref="I59:R59">
    <cfRule type="expression" dxfId="3056" priority="28">
      <formula>$S$59="сыграна"</formula>
    </cfRule>
  </conditionalFormatting>
  <conditionalFormatting sqref="I60:R60 R25:R27 Q28:Q30">
    <cfRule type="expression" dxfId="3055" priority="56">
      <formula>$S$60="встреча играется"</formula>
    </cfRule>
  </conditionalFormatting>
  <conditionalFormatting sqref="I60:R60">
    <cfRule type="expression" dxfId="3054" priority="29">
      <formula>$S$60="сыграна"</formula>
    </cfRule>
  </conditionalFormatting>
  <dataValidations count="1">
    <dataValidation type="list" allowBlank="1" sqref="P33:P60" xr:uid="{00000000-0002-0000-1900-000000000000}">
      <formula1>С1!Список_счета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IF(С2!Уч2="","",С2!Уч2)</f>
        <v/>
      </c>
      <c r="K33" s="52" t="str">
        <f t="shared" ref="K33:K60" si="0">"-"</f>
        <v>-</v>
      </c>
      <c r="L33" s="123" t="str">
        <f>IF(С2!Уч6="","",С2!Уч6)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IF(С2!Уч3="","",С2!Уч3)</f>
        <v/>
      </c>
      <c r="K34" s="57" t="str">
        <f t="shared" si="0"/>
        <v>-</v>
      </c>
      <c r="L34" s="126" t="str">
        <f>IF(С2!Уч5="","",С2!Уч5)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IF(С2!Уч1="","",С2!Уч1)</f>
        <v/>
      </c>
      <c r="K35" s="61" t="str">
        <f t="shared" si="0"/>
        <v>-</v>
      </c>
      <c r="L35" s="129" t="str">
        <f>IF(С2!Уч7="","",С2!Уч7)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IF(С2!Уч4="","",С2!Уч4)</f>
        <v/>
      </c>
      <c r="K36" s="65" t="str">
        <f t="shared" si="0"/>
        <v>-</v>
      </c>
      <c r="L36" s="120" t="str">
        <f>IF(С2!Уч8="","",С2!Уч8)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IF(С2!Уч5="","",С2!Уч5)</f>
        <v/>
      </c>
      <c r="K37" s="52" t="str">
        <f t="shared" si="0"/>
        <v>-</v>
      </c>
      <c r="L37" s="123" t="str">
        <f>IF(С2!Уч2="","",С2!Уч2)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IF(С2!Уч6="","",С2!Уч6)</f>
        <v/>
      </c>
      <c r="K38" s="57" t="str">
        <f t="shared" si="0"/>
        <v>-</v>
      </c>
      <c r="L38" s="126" t="str">
        <f>IF(С2!Уч1="","",С2!Уч1)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IF(С2!Уч8="","",С2!Уч8)</f>
        <v/>
      </c>
      <c r="K39" s="61" t="str">
        <f t="shared" si="0"/>
        <v>-</v>
      </c>
      <c r="L39" s="129" t="str">
        <f>IF(С2!Уч3="","",С2!Уч3)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IF(С2!Уч7="","",С2!Уч7)</f>
        <v/>
      </c>
      <c r="K40" s="65" t="str">
        <f t="shared" si="0"/>
        <v>-</v>
      </c>
      <c r="L40" s="120" t="str">
        <f>IF(С2!Уч4="","",С2!Уч4)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IF(С2!Уч1="","",С2!Уч1)</f>
        <v/>
      </c>
      <c r="K41" s="52" t="str">
        <f t="shared" si="0"/>
        <v>-</v>
      </c>
      <c r="L41" s="123" t="str">
        <f>IF(С2!Уч5="","",С2!Уч5)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IF(С2!Уч2="","",С2!Уч2)</f>
        <v/>
      </c>
      <c r="K42" s="57" t="str">
        <f t="shared" si="0"/>
        <v>-</v>
      </c>
      <c r="L42" s="126" t="str">
        <f>IF(С2!Уч8="","",С2!Уч8)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IF(С2!Уч4="","",С2!Уч4)</f>
        <v/>
      </c>
      <c r="K43" s="61" t="str">
        <f t="shared" si="0"/>
        <v>-</v>
      </c>
      <c r="L43" s="129" t="str">
        <f>IF(С2!Уч6="","",С2!Уч6)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IF(С2!Уч3="","",С2!Уч3)</f>
        <v/>
      </c>
      <c r="K44" s="65" t="str">
        <f t="shared" si="0"/>
        <v>-</v>
      </c>
      <c r="L44" s="120" t="str">
        <f>IF(С2!Уч7="","",С2!Уч7)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IF(С2!Уч8="","",С2!Уч8)</f>
        <v/>
      </c>
      <c r="K45" s="52" t="str">
        <f t="shared" si="0"/>
        <v>-</v>
      </c>
      <c r="L45" s="123" t="str">
        <f>IF(С2!Уч1="","",С2!Уч1)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IF(С2!Уч5="","",С2!Уч5)</f>
        <v/>
      </c>
      <c r="K46" s="57" t="str">
        <f t="shared" si="0"/>
        <v>-</v>
      </c>
      <c r="L46" s="126" t="str">
        <f>IF(С2!Уч4="","",С2!Уч4)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IF(С2!Уч7="","",С2!Уч7)</f>
        <v/>
      </c>
      <c r="K47" s="61" t="str">
        <f t="shared" si="0"/>
        <v>-</v>
      </c>
      <c r="L47" s="129" t="str">
        <f>IF(С2!Уч2="","",С2!Уч2)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IF(С2!Уч6="","",С2!Уч6)</f>
        <v/>
      </c>
      <c r="K48" s="65" t="str">
        <f t="shared" si="0"/>
        <v>-</v>
      </c>
      <c r="L48" s="120" t="str">
        <f>IF(С2!Уч3="","",С2!Уч3)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IF(С2!Уч1="","",С2!Уч1)</f>
        <v/>
      </c>
      <c r="K49" s="52" t="str">
        <f t="shared" si="0"/>
        <v>-</v>
      </c>
      <c r="L49" s="123" t="str">
        <f>IF(С2!Уч3="","",С2!Уч3)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IF(С2!Уч2="","",С2!Уч2)</f>
        <v/>
      </c>
      <c r="K50" s="57" t="str">
        <f t="shared" si="0"/>
        <v>-</v>
      </c>
      <c r="L50" s="126" t="str">
        <f>IF(С2!Уч4="","",С2!Уч4)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IF(С2!Уч5="","",С2!Уч5)</f>
        <v/>
      </c>
      <c r="K51" s="61" t="str">
        <f t="shared" si="0"/>
        <v>-</v>
      </c>
      <c r="L51" s="129" t="str">
        <f>IF(С2!Уч7="","",С2!Уч7)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IF(С2!Уч6="","",С2!Уч6)</f>
        <v/>
      </c>
      <c r="K52" s="65" t="str">
        <f t="shared" si="0"/>
        <v>-</v>
      </c>
      <c r="L52" s="120" t="str">
        <f>IF(С2!Уч8="","",С2!Уч8)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IF(С2!Уч4="","",С2!Уч4)</f>
        <v/>
      </c>
      <c r="K53" s="52" t="str">
        <f t="shared" si="0"/>
        <v>-</v>
      </c>
      <c r="L53" s="123" t="str">
        <f>IF(С2!Уч1="","",С2!Уч1)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IF(С2!Уч3="","",С2!Уч3)</f>
        <v/>
      </c>
      <c r="K54" s="57" t="str">
        <f t="shared" si="0"/>
        <v>-</v>
      </c>
      <c r="L54" s="126" t="str">
        <f>IF(С2!Уч2="","",С2!Уч2)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IF(С2!Уч7="","",С2!Уч7)</f>
        <v/>
      </c>
      <c r="K55" s="61" t="str">
        <f t="shared" si="0"/>
        <v>-</v>
      </c>
      <c r="L55" s="129" t="str">
        <f>IF(С2!Уч6="","",С2!Уч6)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IF(С2!Уч8="","",С2!Уч8)</f>
        <v/>
      </c>
      <c r="K56" s="65" t="str">
        <f t="shared" si="0"/>
        <v>-</v>
      </c>
      <c r="L56" s="120" t="str">
        <f>IF(С2!Уч5="","",С2!Уч5)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IF(С2!Уч1="","",С2!Уч1)</f>
        <v/>
      </c>
      <c r="K57" s="52" t="str">
        <f t="shared" si="0"/>
        <v>-</v>
      </c>
      <c r="L57" s="123" t="str">
        <f>IF(С2!Уч2="","",С2!Уч2)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IF(С2!Уч3="","",С2!Уч3)</f>
        <v/>
      </c>
      <c r="K58" s="57" t="str">
        <f t="shared" si="0"/>
        <v>-</v>
      </c>
      <c r="L58" s="126" t="str">
        <f>IF(С2!Уч4="","",С2!Уч4)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IF(С2!Уч5="","",С2!Уч5)</f>
        <v/>
      </c>
      <c r="K59" s="61" t="str">
        <f t="shared" si="0"/>
        <v>-</v>
      </c>
      <c r="L59" s="129" t="str">
        <f>IF(С2!Уч6="","",С2!Уч6)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IF(С2!Уч7="","",С2!Уч7)</f>
        <v/>
      </c>
      <c r="K60" s="65" t="str">
        <f t="shared" si="0"/>
        <v>-</v>
      </c>
      <c r="L60" s="120" t="str">
        <f>IF(С2!Уч8="","",С2!Уч8)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3053" priority="5">
      <formula>$S$35="сыграна"</formula>
    </cfRule>
  </conditionalFormatting>
  <conditionalFormatting sqref="I36:Q36">
    <cfRule type="expression" dxfId="3052" priority="6">
      <formula>$S$36="сыграна"</formula>
    </cfRule>
  </conditionalFormatting>
  <conditionalFormatting sqref="I37:Q37">
    <cfRule type="expression" dxfId="3051" priority="7">
      <formula>$S$37="сыграна"</formula>
    </cfRule>
  </conditionalFormatting>
  <conditionalFormatting sqref="I38:Q38">
    <cfRule type="expression" dxfId="3050" priority="8">
      <formula>$S$38="сыграна"</formula>
    </cfRule>
  </conditionalFormatting>
  <conditionalFormatting sqref="I39:Q39">
    <cfRule type="expression" dxfId="3049" priority="9">
      <formula>$S$39="сыграна"</formula>
    </cfRule>
  </conditionalFormatting>
  <conditionalFormatting sqref="I40:Q40">
    <cfRule type="expression" dxfId="3048" priority="10">
      <formula>$S$40="сыграна"</formula>
    </cfRule>
  </conditionalFormatting>
  <conditionalFormatting sqref="I41:Q41">
    <cfRule type="expression" dxfId="3047" priority="11">
      <formula>$S$41="сыграна"</formula>
    </cfRule>
  </conditionalFormatting>
  <conditionalFormatting sqref="I42:Q42">
    <cfRule type="expression" dxfId="3046" priority="12">
      <formula>$S$42="сыграна"</formula>
    </cfRule>
  </conditionalFormatting>
  <conditionalFormatting sqref="I43:Q43">
    <cfRule type="expression" dxfId="3045" priority="13">
      <formula>$S$43="сыграна"</formula>
    </cfRule>
  </conditionalFormatting>
  <conditionalFormatting sqref="I46:Q46">
    <cfRule type="expression" dxfId="3044" priority="16">
      <formula>$S$46="сыграна"</formula>
    </cfRule>
  </conditionalFormatting>
  <conditionalFormatting sqref="I47:Q47">
    <cfRule type="expression" dxfId="3043" priority="17">
      <formula>$S$47="сыграна"</formula>
    </cfRule>
  </conditionalFormatting>
  <conditionalFormatting sqref="I48:Q48">
    <cfRule type="expression" dxfId="3042" priority="18">
      <formula>$S$48="сыграна"</formula>
    </cfRule>
  </conditionalFormatting>
  <conditionalFormatting sqref="I49:Q49">
    <cfRule type="expression" dxfId="3041" priority="19">
      <formula>$S$49="сыграна"</formula>
    </cfRule>
  </conditionalFormatting>
  <conditionalFormatting sqref="I50:Q50">
    <cfRule type="expression" dxfId="3040" priority="20">
      <formula>$S$50="сыграна"</formula>
    </cfRule>
  </conditionalFormatting>
  <conditionalFormatting sqref="I51:Q51">
    <cfRule type="expression" dxfId="3039" priority="21">
      <formula>$S$51="сыграна"</formula>
    </cfRule>
  </conditionalFormatting>
  <conditionalFormatting sqref="I52:Q52">
    <cfRule type="expression" dxfId="3038" priority="22">
      <formula>$S$52="сыграна"</formula>
    </cfRule>
  </conditionalFormatting>
  <conditionalFormatting sqref="I53:Q53">
    <cfRule type="expression" dxfId="3037" priority="23">
      <formula>$S$53="сыграна"</formula>
    </cfRule>
  </conditionalFormatting>
  <conditionalFormatting sqref="I54:Q54">
    <cfRule type="expression" dxfId="3036" priority="24">
      <formula>$S$54="сыграна"</formula>
    </cfRule>
  </conditionalFormatting>
  <conditionalFormatting sqref="I55:Q55">
    <cfRule type="expression" dxfId="3035" priority="25">
      <formula>$S$55="сыграна"</formula>
    </cfRule>
  </conditionalFormatting>
  <conditionalFormatting sqref="I33:R33 P10:P12 L22:L24">
    <cfRule type="expression" dxfId="3034" priority="30">
      <formula>$S$33="встреча играется"</formula>
    </cfRule>
  </conditionalFormatting>
  <conditionalFormatting sqref="I33:R33">
    <cfRule type="expression" dxfId="3033" priority="3">
      <formula>$S$33="сыграна"</formula>
    </cfRule>
  </conditionalFormatting>
  <conditionalFormatting sqref="I34:R34 O13:O15 M19:M21">
    <cfRule type="expression" dxfId="3032" priority="31">
      <formula>$S$34="встреча играется"</formula>
    </cfRule>
  </conditionalFormatting>
  <conditionalFormatting sqref="I34:R34">
    <cfRule type="expression" dxfId="3031" priority="4">
      <formula>$S$34="сыграна"</formula>
    </cfRule>
  </conditionalFormatting>
  <conditionalFormatting sqref="I35:R35 Q7:Q9 K25:K27">
    <cfRule type="expression" dxfId="3030" priority="32">
      <formula>$S$35="встреча играется"</formula>
    </cfRule>
  </conditionalFormatting>
  <conditionalFormatting sqref="I36:R36 R16:R18 N28:N30">
    <cfRule type="expression" dxfId="3029" priority="33">
      <formula>$S$36="встреча играется"</formula>
    </cfRule>
  </conditionalFormatting>
  <conditionalFormatting sqref="I37:R37 O10:O12 L19:L21">
    <cfRule type="expression" dxfId="3028" priority="34">
      <formula>$S$37="встреча играется"</formula>
    </cfRule>
  </conditionalFormatting>
  <conditionalFormatting sqref="I38:R38 P7:P9 K22:K24">
    <cfRule type="expression" dxfId="3027" priority="35">
      <formula>$S$38="встреча играется"</formula>
    </cfRule>
  </conditionalFormatting>
  <conditionalFormatting sqref="I39:R39 R13:R15 M28:M30">
    <cfRule type="expression" dxfId="3026" priority="36">
      <formula>$S$39="встреча играется"</formula>
    </cfRule>
  </conditionalFormatting>
  <conditionalFormatting sqref="I40:R40 Q16:Q18 N25:N27">
    <cfRule type="expression" dxfId="3025" priority="37">
      <formula>$S$40="встреча играется"</formula>
    </cfRule>
  </conditionalFormatting>
  <conditionalFormatting sqref="I41:R41 O7:O9 K19:K21">
    <cfRule type="expression" dxfId="3024" priority="38">
      <formula>$S$41="встреча играется"</formula>
    </cfRule>
  </conditionalFormatting>
  <conditionalFormatting sqref="I42:R42 R10:R12 L28:L30">
    <cfRule type="expression" dxfId="3023" priority="39">
      <formula>$S$42="встреча играется"</formula>
    </cfRule>
  </conditionalFormatting>
  <conditionalFormatting sqref="I43:R43 P16:P18 N22:N24">
    <cfRule type="expression" dxfId="3022" priority="40">
      <formula>$S$43="встреча играется"</formula>
    </cfRule>
  </conditionalFormatting>
  <conditionalFormatting sqref="I44:R44 Q13:Q15 M25:M27">
    <cfRule type="expression" dxfId="3021" priority="41">
      <formula>$S$44="встреча играется"</formula>
    </cfRule>
  </conditionalFormatting>
  <conditionalFormatting sqref="I44:R44">
    <cfRule type="expression" dxfId="3020" priority="14">
      <formula>$S$44="сыграна"</formula>
    </cfRule>
  </conditionalFormatting>
  <conditionalFormatting sqref="I45:R45 R7:R9 K28:K30">
    <cfRule type="expression" dxfId="3019" priority="42">
      <formula>$S$45="встреча играется"</formula>
    </cfRule>
  </conditionalFormatting>
  <conditionalFormatting sqref="I45:R45">
    <cfRule type="expression" dxfId="3018" priority="15">
      <formula>$S$45="сыграна"</formula>
    </cfRule>
  </conditionalFormatting>
  <conditionalFormatting sqref="I46:R46 O16:O18 N19:N21">
    <cfRule type="expression" dxfId="3017" priority="43">
      <formula>$S$46="встреча играется"</formula>
    </cfRule>
  </conditionalFormatting>
  <conditionalFormatting sqref="I47:R47 Q10:Q12 L25:L27">
    <cfRule type="expression" dxfId="3016" priority="44">
      <formula>$S$47="встреча играется"</formula>
    </cfRule>
  </conditionalFormatting>
  <conditionalFormatting sqref="I48:R48 P13:P15 M22:M24">
    <cfRule type="expression" dxfId="3015" priority="45">
      <formula>$S$48="встреча играется"</formula>
    </cfRule>
  </conditionalFormatting>
  <conditionalFormatting sqref="I49:R49 M7:M9 K13:K15">
    <cfRule type="expression" dxfId="3014" priority="46">
      <formula>$S$49="встреча играется"</formula>
    </cfRule>
  </conditionalFormatting>
  <conditionalFormatting sqref="I50:R50 N10:N12 L16:L18">
    <cfRule type="expression" dxfId="3013" priority="47">
      <formula>$S$50="встреча играется"</formula>
    </cfRule>
  </conditionalFormatting>
  <conditionalFormatting sqref="I51:R51 Q19:Q21 O25:O27">
    <cfRule type="expression" dxfId="3012" priority="48">
      <formula>$S$51="встреча играется"</formula>
    </cfRule>
  </conditionalFormatting>
  <conditionalFormatting sqref="I52:R52 R22:R24 P28:P30">
    <cfRule type="expression" dxfId="3011" priority="49">
      <formula>$S$52="встреча играется"</formula>
    </cfRule>
  </conditionalFormatting>
  <conditionalFormatting sqref="I53:R53 N7:N9 K16:K18">
    <cfRule type="expression" dxfId="3010" priority="50">
      <formula>$S$53="встреча играется"</formula>
    </cfRule>
  </conditionalFormatting>
  <conditionalFormatting sqref="I54:R54 M10:M12 L13:L15">
    <cfRule type="expression" dxfId="3009" priority="51">
      <formula>$S$54="встреча играется"</formula>
    </cfRule>
  </conditionalFormatting>
  <conditionalFormatting sqref="I55:R55 Q22:Q24 P25:P27">
    <cfRule type="expression" dxfId="3008" priority="26">
      <formula>$S$55="встреча играется"</formula>
    </cfRule>
  </conditionalFormatting>
  <conditionalFormatting sqref="I56:R56 R19:R21 O28:O30">
    <cfRule type="expression" dxfId="3007" priority="52">
      <formula>$S$56="встреча играется"</formula>
    </cfRule>
  </conditionalFormatting>
  <conditionalFormatting sqref="I56:R56">
    <cfRule type="expression" dxfId="3006" priority="2">
      <formula>$S$56="сыграна"</formula>
    </cfRule>
  </conditionalFormatting>
  <conditionalFormatting sqref="I57:R57 L7:L9 K10:K12">
    <cfRule type="expression" dxfId="3005" priority="53">
      <formula>$S$57="встреча играется"</formula>
    </cfRule>
  </conditionalFormatting>
  <conditionalFormatting sqref="I57:R57">
    <cfRule type="expression" dxfId="3004" priority="1">
      <formula>$S$57="сыграна"</formula>
    </cfRule>
  </conditionalFormatting>
  <conditionalFormatting sqref="I58:R58 N13:N15 M16:M18">
    <cfRule type="expression" dxfId="3003" priority="54">
      <formula>$S$58="встреча играется"</formula>
    </cfRule>
  </conditionalFormatting>
  <conditionalFormatting sqref="I58:R58">
    <cfRule type="expression" dxfId="3002" priority="27">
      <formula>$S$58="сыграна"</formula>
    </cfRule>
  </conditionalFormatting>
  <conditionalFormatting sqref="I59:R59 P19:P21 O22:O24">
    <cfRule type="expression" dxfId="3001" priority="55">
      <formula>$S$59="встреча играется"</formula>
    </cfRule>
  </conditionalFormatting>
  <conditionalFormatting sqref="I59:R59">
    <cfRule type="expression" dxfId="3000" priority="28">
      <formula>$S$59="сыграна"</formula>
    </cfRule>
  </conditionalFormatting>
  <conditionalFormatting sqref="I60:R60 R25:R27 Q28:Q30">
    <cfRule type="expression" dxfId="2999" priority="56">
      <formula>$S$60="встреча играется"</formula>
    </cfRule>
  </conditionalFormatting>
  <conditionalFormatting sqref="I60:R60">
    <cfRule type="expression" dxfId="2998" priority="29">
      <formula>$S$60="сыграна"</formula>
    </cfRule>
  </conditionalFormatting>
  <dataValidations count="1">
    <dataValidation type="list" allowBlank="1" sqref="P33:P60" xr:uid="{00000000-0002-0000-1A00-000000000000}">
      <formula1>С2!Список_счета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IF(С3!Уч2="","",С3!Уч2)</f>
        <v/>
      </c>
      <c r="K33" s="52" t="str">
        <f t="shared" ref="K33:K60" si="0">"-"</f>
        <v>-</v>
      </c>
      <c r="L33" s="123" t="str">
        <f>IF(С3!Уч6="","",С3!Уч6)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IF(С3!Уч3="","",С3!Уч3)</f>
        <v/>
      </c>
      <c r="K34" s="57" t="str">
        <f t="shared" si="0"/>
        <v>-</v>
      </c>
      <c r="L34" s="126" t="str">
        <f>IF(С3!Уч5="","",С3!Уч5)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IF(С3!Уч1="","",С3!Уч1)</f>
        <v/>
      </c>
      <c r="K35" s="61" t="str">
        <f t="shared" si="0"/>
        <v>-</v>
      </c>
      <c r="L35" s="129" t="str">
        <f>IF(С3!Уч7="","",С3!Уч7)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IF(С3!Уч4="","",С3!Уч4)</f>
        <v/>
      </c>
      <c r="K36" s="65" t="str">
        <f t="shared" si="0"/>
        <v>-</v>
      </c>
      <c r="L36" s="120" t="str">
        <f>IF(С3!Уч8="","",С3!Уч8)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IF(С3!Уч5="","",С3!Уч5)</f>
        <v/>
      </c>
      <c r="K37" s="52" t="str">
        <f t="shared" si="0"/>
        <v>-</v>
      </c>
      <c r="L37" s="123" t="str">
        <f>IF(С3!Уч2="","",С3!Уч2)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IF(С3!Уч6="","",С3!Уч6)</f>
        <v/>
      </c>
      <c r="K38" s="57" t="str">
        <f t="shared" si="0"/>
        <v>-</v>
      </c>
      <c r="L38" s="126" t="str">
        <f>IF(С3!Уч1="","",С3!Уч1)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IF(С3!Уч8="","",С3!Уч8)</f>
        <v/>
      </c>
      <c r="K39" s="61" t="str">
        <f t="shared" si="0"/>
        <v>-</v>
      </c>
      <c r="L39" s="129" t="str">
        <f>IF(С3!Уч3="","",С3!Уч3)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IF(С3!Уч7="","",С3!Уч7)</f>
        <v/>
      </c>
      <c r="K40" s="65" t="str">
        <f t="shared" si="0"/>
        <v>-</v>
      </c>
      <c r="L40" s="120" t="str">
        <f>IF(С3!Уч4="","",С3!Уч4)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IF(С3!Уч1="","",С3!Уч1)</f>
        <v/>
      </c>
      <c r="K41" s="52" t="str">
        <f t="shared" si="0"/>
        <v>-</v>
      </c>
      <c r="L41" s="123" t="str">
        <f>IF(С3!Уч5="","",С3!Уч5)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IF(С3!Уч2="","",С3!Уч2)</f>
        <v/>
      </c>
      <c r="K42" s="57" t="str">
        <f t="shared" si="0"/>
        <v>-</v>
      </c>
      <c r="L42" s="126" t="str">
        <f>IF(С3!Уч8="","",С3!Уч8)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IF(С3!Уч4="","",С3!Уч4)</f>
        <v/>
      </c>
      <c r="K43" s="61" t="str">
        <f t="shared" si="0"/>
        <v>-</v>
      </c>
      <c r="L43" s="129" t="str">
        <f>IF(С3!Уч6="","",С3!Уч6)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IF(С3!Уч3="","",С3!Уч3)</f>
        <v/>
      </c>
      <c r="K44" s="65" t="str">
        <f t="shared" si="0"/>
        <v>-</v>
      </c>
      <c r="L44" s="120" t="str">
        <f>IF(С3!Уч7="","",С3!Уч7)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IF(С3!Уч8="","",С3!Уч8)</f>
        <v/>
      </c>
      <c r="K45" s="52" t="str">
        <f t="shared" si="0"/>
        <v>-</v>
      </c>
      <c r="L45" s="123" t="str">
        <f>IF(С3!Уч1="","",С3!Уч1)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IF(С3!Уч5="","",С3!Уч5)</f>
        <v/>
      </c>
      <c r="K46" s="57" t="str">
        <f t="shared" si="0"/>
        <v>-</v>
      </c>
      <c r="L46" s="126" t="str">
        <f>IF(С3!Уч4="","",С3!Уч4)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IF(С3!Уч7="","",С3!Уч7)</f>
        <v/>
      </c>
      <c r="K47" s="61" t="str">
        <f t="shared" si="0"/>
        <v>-</v>
      </c>
      <c r="L47" s="129" t="str">
        <f>IF(С3!Уч2="","",С3!Уч2)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IF(С3!Уч6="","",С3!Уч6)</f>
        <v/>
      </c>
      <c r="K48" s="65" t="str">
        <f t="shared" si="0"/>
        <v>-</v>
      </c>
      <c r="L48" s="120" t="str">
        <f>IF(С3!Уч3="","",С3!Уч3)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IF(С3!Уч1="","",С3!Уч1)</f>
        <v/>
      </c>
      <c r="K49" s="52" t="str">
        <f t="shared" si="0"/>
        <v>-</v>
      </c>
      <c r="L49" s="123" t="str">
        <f>IF(С3!Уч3="","",С3!Уч3)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IF(С3!Уч2="","",С3!Уч2)</f>
        <v/>
      </c>
      <c r="K50" s="57" t="str">
        <f t="shared" si="0"/>
        <v>-</v>
      </c>
      <c r="L50" s="126" t="str">
        <f>IF(С3!Уч4="","",С3!Уч4)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IF(С3!Уч5="","",С3!Уч5)</f>
        <v/>
      </c>
      <c r="K51" s="61" t="str">
        <f t="shared" si="0"/>
        <v>-</v>
      </c>
      <c r="L51" s="129" t="str">
        <f>IF(С3!Уч7="","",С3!Уч7)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IF(С3!Уч6="","",С3!Уч6)</f>
        <v/>
      </c>
      <c r="K52" s="65" t="str">
        <f t="shared" si="0"/>
        <v>-</v>
      </c>
      <c r="L52" s="120" t="str">
        <f>IF(С3!Уч8="","",С3!Уч8)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IF(С3!Уч4="","",С3!Уч4)</f>
        <v/>
      </c>
      <c r="K53" s="52" t="str">
        <f t="shared" si="0"/>
        <v>-</v>
      </c>
      <c r="L53" s="123" t="str">
        <f>IF(С3!Уч1="","",С3!Уч1)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IF(С3!Уч3="","",С3!Уч3)</f>
        <v/>
      </c>
      <c r="K54" s="57" t="str">
        <f t="shared" si="0"/>
        <v>-</v>
      </c>
      <c r="L54" s="126" t="str">
        <f>IF(С3!Уч2="","",С3!Уч2)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IF(С3!Уч7="","",С3!Уч7)</f>
        <v/>
      </c>
      <c r="K55" s="61" t="str">
        <f t="shared" si="0"/>
        <v>-</v>
      </c>
      <c r="L55" s="129" t="str">
        <f>IF(С3!Уч6="","",С3!Уч6)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IF(С3!Уч8="","",С3!Уч8)</f>
        <v/>
      </c>
      <c r="K56" s="65" t="str">
        <f t="shared" si="0"/>
        <v>-</v>
      </c>
      <c r="L56" s="120" t="str">
        <f>IF(С3!Уч5="","",С3!Уч5)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IF(С3!Уч1="","",С3!Уч1)</f>
        <v/>
      </c>
      <c r="K57" s="52" t="str">
        <f t="shared" si="0"/>
        <v>-</v>
      </c>
      <c r="L57" s="123" t="str">
        <f>IF(С3!Уч2="","",С3!Уч2)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IF(С3!Уч3="","",С3!Уч3)</f>
        <v/>
      </c>
      <c r="K58" s="57" t="str">
        <f t="shared" si="0"/>
        <v>-</v>
      </c>
      <c r="L58" s="126" t="str">
        <f>IF(С3!Уч4="","",С3!Уч4)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IF(С3!Уч5="","",С3!Уч5)</f>
        <v/>
      </c>
      <c r="K59" s="61" t="str">
        <f t="shared" si="0"/>
        <v>-</v>
      </c>
      <c r="L59" s="129" t="str">
        <f>IF(С3!Уч6="","",С3!Уч6)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IF(С3!Уч7="","",С3!Уч7)</f>
        <v/>
      </c>
      <c r="K60" s="65" t="str">
        <f t="shared" si="0"/>
        <v>-</v>
      </c>
      <c r="L60" s="120" t="str">
        <f>IF(С3!Уч8="","",С3!Уч8)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997" priority="5">
      <formula>$S$35="сыграна"</formula>
    </cfRule>
  </conditionalFormatting>
  <conditionalFormatting sqref="I36:Q36">
    <cfRule type="expression" dxfId="2996" priority="6">
      <formula>$S$36="сыграна"</formula>
    </cfRule>
  </conditionalFormatting>
  <conditionalFormatting sqref="I37:Q37">
    <cfRule type="expression" dxfId="2995" priority="7">
      <formula>$S$37="сыграна"</formula>
    </cfRule>
  </conditionalFormatting>
  <conditionalFormatting sqref="I38:Q38">
    <cfRule type="expression" dxfId="2994" priority="8">
      <formula>$S$38="сыграна"</formula>
    </cfRule>
  </conditionalFormatting>
  <conditionalFormatting sqref="I39:Q39">
    <cfRule type="expression" dxfId="2993" priority="9">
      <formula>$S$39="сыграна"</formula>
    </cfRule>
  </conditionalFormatting>
  <conditionalFormatting sqref="I40:Q40">
    <cfRule type="expression" dxfId="2992" priority="10">
      <formula>$S$40="сыграна"</formula>
    </cfRule>
  </conditionalFormatting>
  <conditionalFormatting sqref="I41:Q41">
    <cfRule type="expression" dxfId="2991" priority="11">
      <formula>$S$41="сыграна"</formula>
    </cfRule>
  </conditionalFormatting>
  <conditionalFormatting sqref="I42:Q42">
    <cfRule type="expression" dxfId="2990" priority="12">
      <formula>$S$42="сыграна"</formula>
    </cfRule>
  </conditionalFormatting>
  <conditionalFormatting sqref="I43:Q43">
    <cfRule type="expression" dxfId="2989" priority="13">
      <formula>$S$43="сыграна"</formula>
    </cfRule>
  </conditionalFormatting>
  <conditionalFormatting sqref="I46:Q46">
    <cfRule type="expression" dxfId="2988" priority="16">
      <formula>$S$46="сыграна"</formula>
    </cfRule>
  </conditionalFormatting>
  <conditionalFormatting sqref="I47:Q47">
    <cfRule type="expression" dxfId="2987" priority="17">
      <formula>$S$47="сыграна"</formula>
    </cfRule>
  </conditionalFormatting>
  <conditionalFormatting sqref="I48:Q48">
    <cfRule type="expression" dxfId="2986" priority="18">
      <formula>$S$48="сыграна"</formula>
    </cfRule>
  </conditionalFormatting>
  <conditionalFormatting sqref="I49:Q49">
    <cfRule type="expression" dxfId="2985" priority="19">
      <formula>$S$49="сыграна"</formula>
    </cfRule>
  </conditionalFormatting>
  <conditionalFormatting sqref="I50:Q50">
    <cfRule type="expression" dxfId="2984" priority="20">
      <formula>$S$50="сыграна"</formula>
    </cfRule>
  </conditionalFormatting>
  <conditionalFormatting sqref="I51:Q51">
    <cfRule type="expression" dxfId="2983" priority="21">
      <formula>$S$51="сыграна"</formula>
    </cfRule>
  </conditionalFormatting>
  <conditionalFormatting sqref="I52:Q52">
    <cfRule type="expression" dxfId="2982" priority="22">
      <formula>$S$52="сыграна"</formula>
    </cfRule>
  </conditionalFormatting>
  <conditionalFormatting sqref="I53:Q53">
    <cfRule type="expression" dxfId="2981" priority="23">
      <formula>$S$53="сыграна"</formula>
    </cfRule>
  </conditionalFormatting>
  <conditionalFormatting sqref="I54:Q54">
    <cfRule type="expression" dxfId="2980" priority="24">
      <formula>$S$54="сыграна"</formula>
    </cfRule>
  </conditionalFormatting>
  <conditionalFormatting sqref="I55:Q55">
    <cfRule type="expression" dxfId="2979" priority="25">
      <formula>$S$55="сыграна"</formula>
    </cfRule>
  </conditionalFormatting>
  <conditionalFormatting sqref="I33:R33 P10:P12 L22:L24">
    <cfRule type="expression" dxfId="2978" priority="30">
      <formula>$S$33="встреча играется"</formula>
    </cfRule>
  </conditionalFormatting>
  <conditionalFormatting sqref="I33:R33">
    <cfRule type="expression" dxfId="2977" priority="3">
      <formula>$S$33="сыграна"</formula>
    </cfRule>
  </conditionalFormatting>
  <conditionalFormatting sqref="I34:R34 O13:O15 M19:M21">
    <cfRule type="expression" dxfId="2976" priority="31">
      <formula>$S$34="встреча играется"</formula>
    </cfRule>
  </conditionalFormatting>
  <conditionalFormatting sqref="I34:R34">
    <cfRule type="expression" dxfId="2975" priority="4">
      <formula>$S$34="сыграна"</formula>
    </cfRule>
  </conditionalFormatting>
  <conditionalFormatting sqref="I35:R35 Q7:Q9 K25:K27">
    <cfRule type="expression" dxfId="2974" priority="32">
      <formula>$S$35="встреча играется"</formula>
    </cfRule>
  </conditionalFormatting>
  <conditionalFormatting sqref="I36:R36 R16:R18 N28:N30">
    <cfRule type="expression" dxfId="2973" priority="33">
      <formula>$S$36="встреча играется"</formula>
    </cfRule>
  </conditionalFormatting>
  <conditionalFormatting sqref="I37:R37 O10:O12 L19:L21">
    <cfRule type="expression" dxfId="2972" priority="34">
      <formula>$S$37="встреча играется"</formula>
    </cfRule>
  </conditionalFormatting>
  <conditionalFormatting sqref="I38:R38 P7:P9 K22:K24">
    <cfRule type="expression" dxfId="2971" priority="35">
      <formula>$S$38="встреча играется"</formula>
    </cfRule>
  </conditionalFormatting>
  <conditionalFormatting sqref="I39:R39 R13:R15 M28:M30">
    <cfRule type="expression" dxfId="2970" priority="36">
      <formula>$S$39="встреча играется"</formula>
    </cfRule>
  </conditionalFormatting>
  <conditionalFormatting sqref="I40:R40 Q16:Q18 N25:N27">
    <cfRule type="expression" dxfId="2969" priority="37">
      <formula>$S$40="встреча играется"</formula>
    </cfRule>
  </conditionalFormatting>
  <conditionalFormatting sqref="I41:R41 O7:O9 K19:K21">
    <cfRule type="expression" dxfId="2968" priority="38">
      <formula>$S$41="встреча играется"</formula>
    </cfRule>
  </conditionalFormatting>
  <conditionalFormatting sqref="I42:R42 R10:R12 L28:L30">
    <cfRule type="expression" dxfId="2967" priority="39">
      <formula>$S$42="встреча играется"</formula>
    </cfRule>
  </conditionalFormatting>
  <conditionalFormatting sqref="I43:R43 P16:P18 N22:N24">
    <cfRule type="expression" dxfId="2966" priority="40">
      <formula>$S$43="встреча играется"</formula>
    </cfRule>
  </conditionalFormatting>
  <conditionalFormatting sqref="I44:R44 Q13:Q15 M25:M27">
    <cfRule type="expression" dxfId="2965" priority="41">
      <formula>$S$44="встреча играется"</formula>
    </cfRule>
  </conditionalFormatting>
  <conditionalFormatting sqref="I44:R44">
    <cfRule type="expression" dxfId="2964" priority="14">
      <formula>$S$44="сыграна"</formula>
    </cfRule>
  </conditionalFormatting>
  <conditionalFormatting sqref="I45:R45 R7:R9 K28:K30">
    <cfRule type="expression" dxfId="2963" priority="42">
      <formula>$S$45="встреча играется"</formula>
    </cfRule>
  </conditionalFormatting>
  <conditionalFormatting sqref="I45:R45">
    <cfRule type="expression" dxfId="2962" priority="15">
      <formula>$S$45="сыграна"</formula>
    </cfRule>
  </conditionalFormatting>
  <conditionalFormatting sqref="I46:R46 O16:O18 N19:N21">
    <cfRule type="expression" dxfId="2961" priority="43">
      <formula>$S$46="встреча играется"</formula>
    </cfRule>
  </conditionalFormatting>
  <conditionalFormatting sqref="I47:R47 Q10:Q12 L25:L27">
    <cfRule type="expression" dxfId="2960" priority="44">
      <formula>$S$47="встреча играется"</formula>
    </cfRule>
  </conditionalFormatting>
  <conditionalFormatting sqref="I48:R48 P13:P15 M22:M24">
    <cfRule type="expression" dxfId="2959" priority="45">
      <formula>$S$48="встреча играется"</formula>
    </cfRule>
  </conditionalFormatting>
  <conditionalFormatting sqref="I49:R49 M7:M9 K13:K15">
    <cfRule type="expression" dxfId="2958" priority="46">
      <formula>$S$49="встреча играется"</formula>
    </cfRule>
  </conditionalFormatting>
  <conditionalFormatting sqref="I50:R50 N10:N12 L16:L18">
    <cfRule type="expression" dxfId="2957" priority="47">
      <formula>$S$50="встреча играется"</formula>
    </cfRule>
  </conditionalFormatting>
  <conditionalFormatting sqref="I51:R51 Q19:Q21 O25:O27">
    <cfRule type="expression" dxfId="2956" priority="48">
      <formula>$S$51="встреча играется"</formula>
    </cfRule>
  </conditionalFormatting>
  <conditionalFormatting sqref="I52:R52 R22:R24 P28:P30">
    <cfRule type="expression" dxfId="2955" priority="49">
      <formula>$S$52="встреча играется"</formula>
    </cfRule>
  </conditionalFormatting>
  <conditionalFormatting sqref="I53:R53 N7:N9 K16:K18">
    <cfRule type="expression" dxfId="2954" priority="50">
      <formula>$S$53="встреча играется"</formula>
    </cfRule>
  </conditionalFormatting>
  <conditionalFormatting sqref="I54:R54 M10:M12 L13:L15">
    <cfRule type="expression" dxfId="2953" priority="51">
      <formula>$S$54="встреча играется"</formula>
    </cfRule>
  </conditionalFormatting>
  <conditionalFormatting sqref="I55:R55 Q22:Q24 P25:P27">
    <cfRule type="expression" dxfId="2952" priority="26">
      <formula>$S$55="встреча играется"</formula>
    </cfRule>
  </conditionalFormatting>
  <conditionalFormatting sqref="I56:R56 R19:R21 O28:O30">
    <cfRule type="expression" dxfId="2951" priority="52">
      <formula>$S$56="встреча играется"</formula>
    </cfRule>
  </conditionalFormatting>
  <conditionalFormatting sqref="I56:R56">
    <cfRule type="expression" dxfId="2950" priority="2">
      <formula>$S$56="сыграна"</formula>
    </cfRule>
  </conditionalFormatting>
  <conditionalFormatting sqref="I57:R57 L7:L9 K10:K12">
    <cfRule type="expression" dxfId="2949" priority="53">
      <formula>$S$57="встреча играется"</formula>
    </cfRule>
  </conditionalFormatting>
  <conditionalFormatting sqref="I57:R57">
    <cfRule type="expression" dxfId="2948" priority="1">
      <formula>$S$57="сыграна"</formula>
    </cfRule>
  </conditionalFormatting>
  <conditionalFormatting sqref="I58:R58 N13:N15 M16:M18">
    <cfRule type="expression" dxfId="2947" priority="54">
      <formula>$S$58="встреча играется"</formula>
    </cfRule>
  </conditionalFormatting>
  <conditionalFormatting sqref="I58:R58">
    <cfRule type="expression" dxfId="2946" priority="27">
      <formula>$S$58="сыграна"</formula>
    </cfRule>
  </conditionalFormatting>
  <conditionalFormatting sqref="I59:R59 P19:P21 O22:O24">
    <cfRule type="expression" dxfId="2945" priority="55">
      <formula>$S$59="встреча играется"</formula>
    </cfRule>
  </conditionalFormatting>
  <conditionalFormatting sqref="I59:R59">
    <cfRule type="expression" dxfId="2944" priority="28">
      <formula>$S$59="сыграна"</formula>
    </cfRule>
  </conditionalFormatting>
  <conditionalFormatting sqref="I60:R60 R25:R27 Q28:Q30">
    <cfRule type="expression" dxfId="2943" priority="56">
      <formula>$S$60="встреча играется"</formula>
    </cfRule>
  </conditionalFormatting>
  <conditionalFormatting sqref="I60:R60">
    <cfRule type="expression" dxfId="2942" priority="29">
      <formula>$S$60="сыграна"</formula>
    </cfRule>
  </conditionalFormatting>
  <dataValidations count="1">
    <dataValidation type="list" allowBlank="1" sqref="P33:P60" xr:uid="{00000000-0002-0000-1B00-000000000000}">
      <formula1>С3!Список_счета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IF(С4!Уч2="","",С4!Уч2)</f>
        <v/>
      </c>
      <c r="K33" s="52" t="str">
        <f t="shared" ref="K33:K60" si="0">"-"</f>
        <v>-</v>
      </c>
      <c r="L33" s="123" t="str">
        <f>IF(С4!Уч6="","",С4!Уч6)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IF(С4!Уч3="","",С4!Уч3)</f>
        <v/>
      </c>
      <c r="K34" s="57" t="str">
        <f t="shared" si="0"/>
        <v>-</v>
      </c>
      <c r="L34" s="126" t="str">
        <f>IF(С4!Уч5="","",С4!Уч5)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IF(С4!Уч1="","",С4!Уч1)</f>
        <v/>
      </c>
      <c r="K35" s="61" t="str">
        <f t="shared" si="0"/>
        <v>-</v>
      </c>
      <c r="L35" s="129" t="str">
        <f>IF(С4!Уч7="","",С4!Уч7)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IF(С4!Уч4="","",С4!Уч4)</f>
        <v/>
      </c>
      <c r="K36" s="65" t="str">
        <f t="shared" si="0"/>
        <v>-</v>
      </c>
      <c r="L36" s="120" t="str">
        <f>IF(С4!Уч8="","",С4!Уч8)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IF(С4!Уч5="","",С4!Уч5)</f>
        <v/>
      </c>
      <c r="K37" s="52" t="str">
        <f t="shared" si="0"/>
        <v>-</v>
      </c>
      <c r="L37" s="123" t="str">
        <f>IF(С4!Уч2="","",С4!Уч2)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IF(С4!Уч6="","",С4!Уч6)</f>
        <v/>
      </c>
      <c r="K38" s="57" t="str">
        <f t="shared" si="0"/>
        <v>-</v>
      </c>
      <c r="L38" s="126" t="str">
        <f>IF(С4!Уч1="","",С4!Уч1)</f>
        <v/>
      </c>
      <c r="M38" s="127"/>
      <c r="N38" s="127"/>
      <c r="O38" s="128"/>
      <c r="P38" s="66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IF(С4!Уч8="","",С4!Уч8)</f>
        <v/>
      </c>
      <c r="K39" s="61" t="str">
        <f t="shared" si="0"/>
        <v>-</v>
      </c>
      <c r="L39" s="129" t="str">
        <f>IF(С4!Уч3="","",С4!Уч3)</f>
        <v/>
      </c>
      <c r="M39" s="115"/>
      <c r="N39" s="115"/>
      <c r="O39" s="116"/>
      <c r="P39" s="66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IF(С4!Уч7="","",С4!Уч7)</f>
        <v/>
      </c>
      <c r="K40" s="65" t="str">
        <f t="shared" si="0"/>
        <v>-</v>
      </c>
      <c r="L40" s="120" t="str">
        <f>IF(С4!Уч4="","",С4!Уч4)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IF(С4!Уч1="","",С4!Уч1)</f>
        <v/>
      </c>
      <c r="K41" s="52" t="str">
        <f t="shared" si="0"/>
        <v>-</v>
      </c>
      <c r="L41" s="123" t="str">
        <f>IF(С4!Уч5="","",С4!Уч5)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IF(С4!Уч2="","",С4!Уч2)</f>
        <v/>
      </c>
      <c r="K42" s="57" t="str">
        <f t="shared" si="0"/>
        <v>-</v>
      </c>
      <c r="L42" s="126" t="str">
        <f>IF(С4!Уч8="","",С4!Уч8)</f>
        <v/>
      </c>
      <c r="M42" s="127"/>
      <c r="N42" s="127"/>
      <c r="O42" s="128"/>
      <c r="P42" s="66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IF(С4!Уч4="","",С4!Уч4)</f>
        <v/>
      </c>
      <c r="K43" s="61" t="str">
        <f t="shared" si="0"/>
        <v>-</v>
      </c>
      <c r="L43" s="129" t="str">
        <f>IF(С4!Уч6="","",С4!Уч6)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IF(С4!Уч3="","",С4!Уч3)</f>
        <v/>
      </c>
      <c r="K44" s="65" t="str">
        <f t="shared" si="0"/>
        <v>-</v>
      </c>
      <c r="L44" s="120" t="str">
        <f>IF(С4!Уч7="","",С4!Уч7)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IF(С4!Уч8="","",С4!Уч8)</f>
        <v/>
      </c>
      <c r="K45" s="52" t="str">
        <f t="shared" si="0"/>
        <v>-</v>
      </c>
      <c r="L45" s="123" t="str">
        <f>IF(С4!Уч1="","",С4!Уч1)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IF(С4!Уч5="","",С4!Уч5)</f>
        <v/>
      </c>
      <c r="K46" s="57" t="str">
        <f t="shared" si="0"/>
        <v>-</v>
      </c>
      <c r="L46" s="126" t="str">
        <f>IF(С4!Уч4="","",С4!Уч4)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IF(С4!Уч7="","",С4!Уч7)</f>
        <v/>
      </c>
      <c r="K47" s="61" t="str">
        <f t="shared" si="0"/>
        <v>-</v>
      </c>
      <c r="L47" s="129" t="str">
        <f>IF(С4!Уч2="","",С4!Уч2)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IF(С4!Уч6="","",С4!Уч6)</f>
        <v/>
      </c>
      <c r="K48" s="65" t="str">
        <f t="shared" si="0"/>
        <v>-</v>
      </c>
      <c r="L48" s="120" t="str">
        <f>IF(С4!Уч3="","",С4!Уч3)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IF(С4!Уч1="","",С4!Уч1)</f>
        <v/>
      </c>
      <c r="K49" s="52" t="str">
        <f t="shared" si="0"/>
        <v>-</v>
      </c>
      <c r="L49" s="123" t="str">
        <f>IF(С4!Уч3="","",С4!Уч3)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IF(С4!Уч2="","",С4!Уч2)</f>
        <v/>
      </c>
      <c r="K50" s="57" t="str">
        <f t="shared" si="0"/>
        <v>-</v>
      </c>
      <c r="L50" s="126" t="str">
        <f>IF(С4!Уч4="","",С4!Уч4)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IF(С4!Уч5="","",С4!Уч5)</f>
        <v/>
      </c>
      <c r="K51" s="61" t="str">
        <f t="shared" si="0"/>
        <v>-</v>
      </c>
      <c r="L51" s="129" t="str">
        <f>IF(С4!Уч7="","",С4!Уч7)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IF(С4!Уч6="","",С4!Уч6)</f>
        <v/>
      </c>
      <c r="K52" s="65" t="str">
        <f t="shared" si="0"/>
        <v>-</v>
      </c>
      <c r="L52" s="120" t="str">
        <f>IF(С4!Уч8="","",С4!Уч8)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IF(С4!Уч4="","",С4!Уч4)</f>
        <v/>
      </c>
      <c r="K53" s="52" t="str">
        <f t="shared" si="0"/>
        <v>-</v>
      </c>
      <c r="L53" s="123" t="str">
        <f>IF(С4!Уч1="","",С4!Уч1)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IF(С4!Уч3="","",С4!Уч3)</f>
        <v/>
      </c>
      <c r="K54" s="57" t="str">
        <f t="shared" si="0"/>
        <v>-</v>
      </c>
      <c r="L54" s="126" t="str">
        <f>IF(С4!Уч2="","",С4!Уч2)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IF(С4!Уч7="","",С4!Уч7)</f>
        <v/>
      </c>
      <c r="K55" s="61" t="str">
        <f t="shared" si="0"/>
        <v>-</v>
      </c>
      <c r="L55" s="129" t="str">
        <f>IF(С4!Уч6="","",С4!Уч6)</f>
        <v/>
      </c>
      <c r="M55" s="115"/>
      <c r="N55" s="115"/>
      <c r="O55" s="116"/>
      <c r="P55" s="66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IF(С4!Уч8="","",С4!Уч8)</f>
        <v/>
      </c>
      <c r="K56" s="65" t="str">
        <f t="shared" si="0"/>
        <v>-</v>
      </c>
      <c r="L56" s="120" t="str">
        <f>IF(С4!Уч5="","",С4!Уч5)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IF(С4!Уч1="","",С4!Уч1)</f>
        <v/>
      </c>
      <c r="K57" s="52" t="str">
        <f t="shared" si="0"/>
        <v>-</v>
      </c>
      <c r="L57" s="123" t="str">
        <f>IF(С4!Уч2="","",С4!Уч2)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IF(С4!Уч3="","",С4!Уч3)</f>
        <v/>
      </c>
      <c r="K58" s="57" t="str">
        <f t="shared" si="0"/>
        <v>-</v>
      </c>
      <c r="L58" s="126" t="str">
        <f>IF(С4!Уч4="","",С4!Уч4)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IF(С4!Уч5="","",С4!Уч5)</f>
        <v/>
      </c>
      <c r="K59" s="61" t="str">
        <f t="shared" si="0"/>
        <v>-</v>
      </c>
      <c r="L59" s="129" t="str">
        <f>IF(С4!Уч6="","",С4!Уч6)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IF(С4!Уч7="","",С4!Уч7)</f>
        <v/>
      </c>
      <c r="K60" s="65" t="str">
        <f t="shared" si="0"/>
        <v>-</v>
      </c>
      <c r="L60" s="120" t="str">
        <f>IF(С4!Уч8="","",С4!Уч8)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8:O38 Q38">
    <cfRule type="expression" dxfId="2941" priority="8">
      <formula>$S$38="сыграна"</formula>
    </cfRule>
  </conditionalFormatting>
  <conditionalFormatting sqref="I38:O38 Q38:R38 P7:P9 K22:K24">
    <cfRule type="expression" dxfId="2940" priority="35">
      <formula>$S$38="встреча играется"</formula>
    </cfRule>
  </conditionalFormatting>
  <conditionalFormatting sqref="I39:O39 Q39">
    <cfRule type="expression" dxfId="2939" priority="9">
      <formula>$S$39="сыграна"</formula>
    </cfRule>
  </conditionalFormatting>
  <conditionalFormatting sqref="I39:O39 Q39:R39 R13:R15 M28:M30">
    <cfRule type="expression" dxfId="2938" priority="36">
      <formula>$S$39="встреча играется"</formula>
    </cfRule>
  </conditionalFormatting>
  <conditionalFormatting sqref="I42:O42 Q42">
    <cfRule type="expression" dxfId="2937" priority="12">
      <formula>$S$42="сыграна"</formula>
    </cfRule>
  </conditionalFormatting>
  <conditionalFormatting sqref="I42:O42 Q42:R42 R10:R12 L28:L30">
    <cfRule type="expression" dxfId="2936" priority="39">
      <formula>$S$42="встреча играется"</formula>
    </cfRule>
  </conditionalFormatting>
  <conditionalFormatting sqref="I55:O55 Q55">
    <cfRule type="expression" dxfId="2935" priority="25">
      <formula>$S$55="сыграна"</formula>
    </cfRule>
  </conditionalFormatting>
  <conditionalFormatting sqref="I55:O55 Q55:R55 Q22:Q24 P25:P27">
    <cfRule type="expression" dxfId="2934" priority="26">
      <formula>$S$55="встреча играется"</formula>
    </cfRule>
  </conditionalFormatting>
  <conditionalFormatting sqref="I35:Q35">
    <cfRule type="expression" dxfId="2933" priority="5">
      <formula>$S$35="сыграна"</formula>
    </cfRule>
  </conditionalFormatting>
  <conditionalFormatting sqref="I36:Q36">
    <cfRule type="expression" dxfId="2932" priority="6">
      <formula>$S$36="сыграна"</formula>
    </cfRule>
  </conditionalFormatting>
  <conditionalFormatting sqref="I37:Q37">
    <cfRule type="expression" dxfId="2931" priority="7">
      <formula>$S$37="сыграна"</formula>
    </cfRule>
  </conditionalFormatting>
  <conditionalFormatting sqref="I40:Q40">
    <cfRule type="expression" dxfId="2930" priority="10">
      <formula>$S$40="сыграна"</formula>
    </cfRule>
  </conditionalFormatting>
  <conditionalFormatting sqref="I41:Q41">
    <cfRule type="expression" dxfId="2929" priority="11">
      <formula>$S$41="сыграна"</formula>
    </cfRule>
  </conditionalFormatting>
  <conditionalFormatting sqref="I43:Q43">
    <cfRule type="expression" dxfId="2928" priority="13">
      <formula>$S$43="сыграна"</formula>
    </cfRule>
  </conditionalFormatting>
  <conditionalFormatting sqref="I46:Q46">
    <cfRule type="expression" dxfId="2927" priority="16">
      <formula>$S$46="сыграна"</formula>
    </cfRule>
  </conditionalFormatting>
  <conditionalFormatting sqref="I47:Q47">
    <cfRule type="expression" dxfId="2926" priority="17">
      <formula>$S$47="сыграна"</formula>
    </cfRule>
  </conditionalFormatting>
  <conditionalFormatting sqref="I48:Q48">
    <cfRule type="expression" dxfId="2925" priority="18">
      <formula>$S$48="сыграна"</formula>
    </cfRule>
  </conditionalFormatting>
  <conditionalFormatting sqref="I49:Q49">
    <cfRule type="expression" dxfId="2924" priority="19">
      <formula>$S$49="сыграна"</formula>
    </cfRule>
  </conditionalFormatting>
  <conditionalFormatting sqref="I50:Q50">
    <cfRule type="expression" dxfId="2923" priority="20">
      <formula>$S$50="сыграна"</formula>
    </cfRule>
  </conditionalFormatting>
  <conditionalFormatting sqref="I51:Q51">
    <cfRule type="expression" dxfId="2922" priority="21">
      <formula>$S$51="сыграна"</formula>
    </cfRule>
  </conditionalFormatting>
  <conditionalFormatting sqref="I52:Q52">
    <cfRule type="expression" dxfId="2921" priority="22">
      <formula>$S$52="сыграна"</formula>
    </cfRule>
  </conditionalFormatting>
  <conditionalFormatting sqref="I53:Q53">
    <cfRule type="expression" dxfId="2920" priority="23">
      <formula>$S$53="сыграна"</formula>
    </cfRule>
  </conditionalFormatting>
  <conditionalFormatting sqref="I54:Q54">
    <cfRule type="expression" dxfId="2919" priority="24">
      <formula>$S$54="сыграна"</formula>
    </cfRule>
  </conditionalFormatting>
  <conditionalFormatting sqref="I33:R33 P10:P12 L22:L24">
    <cfRule type="expression" dxfId="2918" priority="30">
      <formula>$S$33="встреча играется"</formula>
    </cfRule>
  </conditionalFormatting>
  <conditionalFormatting sqref="I33:R33">
    <cfRule type="expression" dxfId="2917" priority="3">
      <formula>$S$33="сыграна"</formula>
    </cfRule>
  </conditionalFormatting>
  <conditionalFormatting sqref="I34:R34 O13:O15 M19:M21">
    <cfRule type="expression" dxfId="2916" priority="31">
      <formula>$S$34="встреча играется"</formula>
    </cfRule>
  </conditionalFormatting>
  <conditionalFormatting sqref="I34:R34">
    <cfRule type="expression" dxfId="2915" priority="4">
      <formula>$S$34="сыграна"</formula>
    </cfRule>
  </conditionalFormatting>
  <conditionalFormatting sqref="I35:R35 Q7:Q9 K25:K27">
    <cfRule type="expression" dxfId="2914" priority="32">
      <formula>$S$35="встреча играется"</formula>
    </cfRule>
  </conditionalFormatting>
  <conditionalFormatting sqref="I36:R36 R16:R18 N28:N30">
    <cfRule type="expression" dxfId="2913" priority="33">
      <formula>$S$36="встреча играется"</formula>
    </cfRule>
  </conditionalFormatting>
  <conditionalFormatting sqref="I37:R37 O10:O12 L19:L21">
    <cfRule type="expression" dxfId="2912" priority="34">
      <formula>$S$37="встреча играется"</formula>
    </cfRule>
  </conditionalFormatting>
  <conditionalFormatting sqref="I40:R40 Q16:Q18 N25:N27">
    <cfRule type="expression" dxfId="2911" priority="37">
      <formula>$S$40="встреча играется"</formula>
    </cfRule>
  </conditionalFormatting>
  <conditionalFormatting sqref="I41:R41 O7:O9 K19:K21">
    <cfRule type="expression" dxfId="2910" priority="38">
      <formula>$S$41="встреча играется"</formula>
    </cfRule>
  </conditionalFormatting>
  <conditionalFormatting sqref="I43:R43 P16:P18 N22:N24">
    <cfRule type="expression" dxfId="2909" priority="40">
      <formula>$S$43="встреча играется"</formula>
    </cfRule>
  </conditionalFormatting>
  <conditionalFormatting sqref="I44:R44 Q13:Q15 M25:M27">
    <cfRule type="expression" dxfId="2908" priority="41">
      <formula>$S$44="встреча играется"</formula>
    </cfRule>
  </conditionalFormatting>
  <conditionalFormatting sqref="I44:R44">
    <cfRule type="expression" dxfId="2907" priority="14">
      <formula>$S$44="сыграна"</formula>
    </cfRule>
  </conditionalFormatting>
  <conditionalFormatting sqref="I45:R45 R7:R9 K28:K30">
    <cfRule type="expression" dxfId="2906" priority="42">
      <formula>$S$45="встреча играется"</formula>
    </cfRule>
  </conditionalFormatting>
  <conditionalFormatting sqref="I45:R45">
    <cfRule type="expression" dxfId="2905" priority="15">
      <formula>$S$45="сыграна"</formula>
    </cfRule>
  </conditionalFormatting>
  <conditionalFormatting sqref="I46:R46 O16:O18 N19:N21">
    <cfRule type="expression" dxfId="2904" priority="43">
      <formula>$S$46="встреча играется"</formula>
    </cfRule>
  </conditionalFormatting>
  <conditionalFormatting sqref="I47:R47 Q10:Q12 L25:L27">
    <cfRule type="expression" dxfId="2903" priority="44">
      <formula>$S$47="встреча играется"</formula>
    </cfRule>
  </conditionalFormatting>
  <conditionalFormatting sqref="I48:R48 P13:P15 M22:M24">
    <cfRule type="expression" dxfId="2902" priority="45">
      <formula>$S$48="встреча играется"</formula>
    </cfRule>
  </conditionalFormatting>
  <conditionalFormatting sqref="I49:R49 M7:M9 K13:K15">
    <cfRule type="expression" dxfId="2901" priority="46">
      <formula>$S$49="встреча играется"</formula>
    </cfRule>
  </conditionalFormatting>
  <conditionalFormatting sqref="I50:R50 N10:N12 L16:L18">
    <cfRule type="expression" dxfId="2900" priority="47">
      <formula>$S$50="встреча играется"</formula>
    </cfRule>
  </conditionalFormatting>
  <conditionalFormatting sqref="I51:R51 Q19:Q21 O25:O27">
    <cfRule type="expression" dxfId="2899" priority="48">
      <formula>$S$51="встреча играется"</formula>
    </cfRule>
  </conditionalFormatting>
  <conditionalFormatting sqref="I52:R52 R22:R24 P28:P30">
    <cfRule type="expression" dxfId="2898" priority="49">
      <formula>$S$52="встреча играется"</formula>
    </cfRule>
  </conditionalFormatting>
  <conditionalFormatting sqref="I53:R53 N7:N9 K16:K18">
    <cfRule type="expression" dxfId="2897" priority="50">
      <formula>$S$53="встреча играется"</formula>
    </cfRule>
  </conditionalFormatting>
  <conditionalFormatting sqref="I54:R54 M10:M12 L13:L15">
    <cfRule type="expression" dxfId="2896" priority="51">
      <formula>$S$54="встреча играется"</formula>
    </cfRule>
  </conditionalFormatting>
  <conditionalFormatting sqref="I56:R56 R19:R21 O28:O30">
    <cfRule type="expression" dxfId="2895" priority="52">
      <formula>$S$56="встреча играется"</formula>
    </cfRule>
  </conditionalFormatting>
  <conditionalFormatting sqref="I56:R56">
    <cfRule type="expression" dxfId="2894" priority="2">
      <formula>$S$56="сыграна"</formula>
    </cfRule>
  </conditionalFormatting>
  <conditionalFormatting sqref="I57:R57 L7:L9 K10:K12">
    <cfRule type="expression" dxfId="2893" priority="53">
      <formula>$S$57="встреча играется"</formula>
    </cfRule>
  </conditionalFormatting>
  <conditionalFormatting sqref="I57:R57">
    <cfRule type="expression" dxfId="2892" priority="1">
      <formula>$S$57="сыграна"</formula>
    </cfRule>
  </conditionalFormatting>
  <conditionalFormatting sqref="I58:R58 N13:N15 M16:M18">
    <cfRule type="expression" dxfId="2891" priority="54">
      <formula>$S$58="встреча играется"</formula>
    </cfRule>
  </conditionalFormatting>
  <conditionalFormatting sqref="I58:R58">
    <cfRule type="expression" dxfId="2890" priority="27">
      <formula>$S$58="сыграна"</formula>
    </cfRule>
  </conditionalFormatting>
  <conditionalFormatting sqref="I59:R59 P19:P21 O22:O24">
    <cfRule type="expression" dxfId="2889" priority="55">
      <formula>$S$59="встреча играется"</formula>
    </cfRule>
  </conditionalFormatting>
  <conditionalFormatting sqref="I59:R59">
    <cfRule type="expression" dxfId="2888" priority="28">
      <formula>$S$59="сыграна"</formula>
    </cfRule>
  </conditionalFormatting>
  <conditionalFormatting sqref="I60:R60 R25:R27 Q28:Q30">
    <cfRule type="expression" dxfId="2887" priority="56">
      <formula>$S$60="встреча играется"</formula>
    </cfRule>
  </conditionalFormatting>
  <conditionalFormatting sqref="I60:R60">
    <cfRule type="expression" dxfId="2886" priority="29">
      <formula>$S$60="сыграна"</formula>
    </cfRule>
  </conditionalFormatting>
  <conditionalFormatting sqref="P38:P39">
    <cfRule type="expression" dxfId="2885" priority="57">
      <formula>$S$36="сыграна"</formula>
    </cfRule>
    <cfRule type="expression" dxfId="2884" priority="58">
      <formula>$S$36="встреча играется"</formula>
    </cfRule>
  </conditionalFormatting>
  <conditionalFormatting sqref="P42">
    <cfRule type="expression" dxfId="2883" priority="61">
      <formula>$S$36="сыграна"</formula>
    </cfRule>
    <cfRule type="expression" dxfId="2882" priority="62">
      <formula>$S$36="встреча играется"</formula>
    </cfRule>
  </conditionalFormatting>
  <conditionalFormatting sqref="P55">
    <cfRule type="expression" dxfId="2881" priority="63">
      <formula>$S$36="сыграна"</formula>
    </cfRule>
    <cfRule type="expression" dxfId="2880" priority="64">
      <formula>$S$36="встреча играется"</formula>
    </cfRule>
  </conditionalFormatting>
  <dataValidations count="1">
    <dataValidation type="list" allowBlank="1" sqref="P33:P60" xr:uid="{00000000-0002-0000-1C00-000000000000}">
      <formula1>С4!Список_счета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IF(С5!Уч2="","",С5!Уч2)</f>
        <v/>
      </c>
      <c r="K33" s="52" t="str">
        <f t="shared" ref="K33:K60" si="0">"-"</f>
        <v>-</v>
      </c>
      <c r="L33" s="123" t="str">
        <f>IF(С5!Уч6="","",С5!Уч6)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IF(С5!Уч3="","",С5!Уч3)</f>
        <v/>
      </c>
      <c r="K34" s="57" t="str">
        <f t="shared" si="0"/>
        <v>-</v>
      </c>
      <c r="L34" s="126" t="str">
        <f>IF(С5!Уч5="","",С5!Уч5)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IF(С5!Уч1="","",С5!Уч1)</f>
        <v/>
      </c>
      <c r="K35" s="61" t="str">
        <f t="shared" si="0"/>
        <v>-</v>
      </c>
      <c r="L35" s="129" t="str">
        <f>IF(С5!Уч7="","",С5!Уч7)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IF(С5!Уч4="","",С5!Уч4)</f>
        <v/>
      </c>
      <c r="K36" s="65" t="str">
        <f t="shared" si="0"/>
        <v>-</v>
      </c>
      <c r="L36" s="120" t="str">
        <f>IF(С5!Уч8="","",С5!Уч8)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IF(С5!Уч5="","",С5!Уч5)</f>
        <v/>
      </c>
      <c r="K37" s="52" t="str">
        <f t="shared" si="0"/>
        <v>-</v>
      </c>
      <c r="L37" s="123" t="str">
        <f>IF(С5!Уч2="","",С5!Уч2)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IF(С5!Уч6="","",С5!Уч6)</f>
        <v/>
      </c>
      <c r="K38" s="57" t="str">
        <f t="shared" si="0"/>
        <v>-</v>
      </c>
      <c r="L38" s="126" t="str">
        <f>IF(С5!Уч1="","",С5!Уч1)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IF(С5!Уч8="","",С5!Уч8)</f>
        <v/>
      </c>
      <c r="K39" s="61" t="str">
        <f t="shared" si="0"/>
        <v>-</v>
      </c>
      <c r="L39" s="129" t="str">
        <f>IF(С5!Уч3="","",С5!Уч3)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IF(С5!Уч7="","",С5!Уч7)</f>
        <v/>
      </c>
      <c r="K40" s="65" t="str">
        <f t="shared" si="0"/>
        <v>-</v>
      </c>
      <c r="L40" s="120" t="str">
        <f>IF(С5!Уч4="","",С5!Уч4)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IF(С5!Уч1="","",С5!Уч1)</f>
        <v/>
      </c>
      <c r="K41" s="52" t="str">
        <f t="shared" si="0"/>
        <v>-</v>
      </c>
      <c r="L41" s="123" t="str">
        <f>IF(С5!Уч5="","",С5!Уч5)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IF(С5!Уч2="","",С5!Уч2)</f>
        <v/>
      </c>
      <c r="K42" s="57" t="str">
        <f t="shared" si="0"/>
        <v>-</v>
      </c>
      <c r="L42" s="126" t="str">
        <f>IF(С5!Уч8="","",С5!Уч8)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IF(С5!Уч4="","",С5!Уч4)</f>
        <v/>
      </c>
      <c r="K43" s="61" t="str">
        <f t="shared" si="0"/>
        <v>-</v>
      </c>
      <c r="L43" s="129" t="str">
        <f>IF(С5!Уч6="","",С5!Уч6)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IF(С5!Уч3="","",С5!Уч3)</f>
        <v/>
      </c>
      <c r="K44" s="65" t="str">
        <f t="shared" si="0"/>
        <v>-</v>
      </c>
      <c r="L44" s="120" t="str">
        <f>IF(С5!Уч7="","",С5!Уч7)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IF(С5!Уч8="","",С5!Уч8)</f>
        <v/>
      </c>
      <c r="K45" s="52" t="str">
        <f t="shared" si="0"/>
        <v>-</v>
      </c>
      <c r="L45" s="123" t="str">
        <f>IF(С5!Уч1="","",С5!Уч1)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IF(С5!Уч5="","",С5!Уч5)</f>
        <v/>
      </c>
      <c r="K46" s="57" t="str">
        <f t="shared" si="0"/>
        <v>-</v>
      </c>
      <c r="L46" s="126" t="str">
        <f>IF(С5!Уч4="","",С5!Уч4)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IF(С5!Уч7="","",С5!Уч7)</f>
        <v/>
      </c>
      <c r="K47" s="61" t="str">
        <f t="shared" si="0"/>
        <v>-</v>
      </c>
      <c r="L47" s="129" t="str">
        <f>IF(С5!Уч2="","",С5!Уч2)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IF(С5!Уч6="","",С5!Уч6)</f>
        <v/>
      </c>
      <c r="K48" s="65" t="str">
        <f t="shared" si="0"/>
        <v>-</v>
      </c>
      <c r="L48" s="120" t="str">
        <f>IF(С5!Уч3="","",С5!Уч3)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IF(С5!Уч1="","",С5!Уч1)</f>
        <v/>
      </c>
      <c r="K49" s="52" t="str">
        <f t="shared" si="0"/>
        <v>-</v>
      </c>
      <c r="L49" s="123" t="str">
        <f>IF(С5!Уч3="","",С5!Уч3)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IF(С5!Уч2="","",С5!Уч2)</f>
        <v/>
      </c>
      <c r="K50" s="57" t="str">
        <f t="shared" si="0"/>
        <v>-</v>
      </c>
      <c r="L50" s="126" t="str">
        <f>IF(С5!Уч4="","",С5!Уч4)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IF(С5!Уч5="","",С5!Уч5)</f>
        <v/>
      </c>
      <c r="K51" s="61" t="str">
        <f t="shared" si="0"/>
        <v>-</v>
      </c>
      <c r="L51" s="129" t="str">
        <f>IF(С5!Уч7="","",С5!Уч7)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IF(С5!Уч6="","",С5!Уч6)</f>
        <v/>
      </c>
      <c r="K52" s="65" t="str">
        <f t="shared" si="0"/>
        <v>-</v>
      </c>
      <c r="L52" s="120" t="str">
        <f>IF(С5!Уч8="","",С5!Уч8)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IF(С5!Уч4="","",С5!Уч4)</f>
        <v/>
      </c>
      <c r="K53" s="52" t="str">
        <f t="shared" si="0"/>
        <v>-</v>
      </c>
      <c r="L53" s="123" t="str">
        <f>IF(С5!Уч1="","",С5!Уч1)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IF(С5!Уч3="","",С5!Уч3)</f>
        <v/>
      </c>
      <c r="K54" s="57" t="str">
        <f t="shared" si="0"/>
        <v>-</v>
      </c>
      <c r="L54" s="126" t="str">
        <f>IF(С5!Уч2="","",С5!Уч2)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IF(С5!Уч7="","",С5!Уч7)</f>
        <v/>
      </c>
      <c r="K55" s="61" t="str">
        <f t="shared" si="0"/>
        <v>-</v>
      </c>
      <c r="L55" s="129" t="str">
        <f>IF(С5!Уч6="","",С5!Уч6)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IF(С5!Уч8="","",С5!Уч8)</f>
        <v/>
      </c>
      <c r="K56" s="65" t="str">
        <f t="shared" si="0"/>
        <v>-</v>
      </c>
      <c r="L56" s="120" t="str">
        <f>IF(С5!Уч5="","",С5!Уч5)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IF(С5!Уч1="","",С5!Уч1)</f>
        <v/>
      </c>
      <c r="K57" s="52" t="str">
        <f t="shared" si="0"/>
        <v>-</v>
      </c>
      <c r="L57" s="123" t="str">
        <f>IF(С5!Уч2="","",С5!Уч2)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IF(С5!Уч3="","",С5!Уч3)</f>
        <v/>
      </c>
      <c r="K58" s="57" t="str">
        <f t="shared" si="0"/>
        <v>-</v>
      </c>
      <c r="L58" s="126" t="str">
        <f>IF(С5!Уч4="","",С5!Уч4)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IF(С5!Уч5="","",С5!Уч5)</f>
        <v/>
      </c>
      <c r="K59" s="61" t="str">
        <f t="shared" si="0"/>
        <v>-</v>
      </c>
      <c r="L59" s="129" t="str">
        <f>IF(С5!Уч6="","",С5!Уч6)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IF(С5!Уч7="","",С5!Уч7)</f>
        <v/>
      </c>
      <c r="K60" s="65" t="str">
        <f t="shared" si="0"/>
        <v>-</v>
      </c>
      <c r="L60" s="120" t="str">
        <f>IF(С5!Уч8="","",С5!Уч8)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879" priority="5">
      <formula>$S$35="сыграна"</formula>
    </cfRule>
  </conditionalFormatting>
  <conditionalFormatting sqref="I36:Q36">
    <cfRule type="expression" dxfId="2878" priority="6">
      <formula>$S$36="сыграна"</formula>
    </cfRule>
  </conditionalFormatting>
  <conditionalFormatting sqref="I37:Q37">
    <cfRule type="expression" dxfId="2877" priority="7">
      <formula>$S$37="сыграна"</formula>
    </cfRule>
  </conditionalFormatting>
  <conditionalFormatting sqref="I38:Q38">
    <cfRule type="expression" dxfId="2876" priority="8">
      <formula>$S$38="сыграна"</formula>
    </cfRule>
  </conditionalFormatting>
  <conditionalFormatting sqref="I39:Q39">
    <cfRule type="expression" dxfId="2875" priority="9">
      <formula>$S$39="сыграна"</formula>
    </cfRule>
  </conditionalFormatting>
  <conditionalFormatting sqref="I40:Q40">
    <cfRule type="expression" dxfId="2874" priority="10">
      <formula>$S$40="сыграна"</formula>
    </cfRule>
  </conditionalFormatting>
  <conditionalFormatting sqref="I41:Q41">
    <cfRule type="expression" dxfId="2873" priority="11">
      <formula>$S$41="сыграна"</formula>
    </cfRule>
  </conditionalFormatting>
  <conditionalFormatting sqref="I42:Q42">
    <cfRule type="expression" dxfId="2872" priority="12">
      <formula>$S$42="сыграна"</formula>
    </cfRule>
  </conditionalFormatting>
  <conditionalFormatting sqref="I43:Q43">
    <cfRule type="expression" dxfId="2871" priority="13">
      <formula>$S$43="сыграна"</formula>
    </cfRule>
  </conditionalFormatting>
  <conditionalFormatting sqref="I46:Q46">
    <cfRule type="expression" dxfId="2870" priority="16">
      <formula>$S$46="сыграна"</formula>
    </cfRule>
  </conditionalFormatting>
  <conditionalFormatting sqref="I47:Q47">
    <cfRule type="expression" dxfId="2869" priority="17">
      <formula>$S$47="сыграна"</formula>
    </cfRule>
  </conditionalFormatting>
  <conditionalFormatting sqref="I48:Q48">
    <cfRule type="expression" dxfId="2868" priority="18">
      <formula>$S$48="сыграна"</formula>
    </cfRule>
  </conditionalFormatting>
  <conditionalFormatting sqref="I49:Q49">
    <cfRule type="expression" dxfId="2867" priority="19">
      <formula>$S$49="сыграна"</formula>
    </cfRule>
  </conditionalFormatting>
  <conditionalFormatting sqref="I50:Q50">
    <cfRule type="expression" dxfId="2866" priority="20">
      <formula>$S$50="сыграна"</formula>
    </cfRule>
  </conditionalFormatting>
  <conditionalFormatting sqref="I51:Q51">
    <cfRule type="expression" dxfId="2865" priority="21">
      <formula>$S$51="сыграна"</formula>
    </cfRule>
  </conditionalFormatting>
  <conditionalFormatting sqref="I52:Q52">
    <cfRule type="expression" dxfId="2864" priority="22">
      <formula>$S$52="сыграна"</formula>
    </cfRule>
  </conditionalFormatting>
  <conditionalFormatting sqref="I53:Q53">
    <cfRule type="expression" dxfId="2863" priority="23">
      <formula>$S$53="сыграна"</formula>
    </cfRule>
  </conditionalFormatting>
  <conditionalFormatting sqref="I54:Q54">
    <cfRule type="expression" dxfId="2862" priority="24">
      <formula>$S$54="сыграна"</formula>
    </cfRule>
  </conditionalFormatting>
  <conditionalFormatting sqref="I55:Q55">
    <cfRule type="expression" dxfId="2861" priority="25">
      <formula>$S$55="сыграна"</formula>
    </cfRule>
  </conditionalFormatting>
  <conditionalFormatting sqref="I33:R33 P10:P12 L22:L24">
    <cfRule type="expression" dxfId="2860" priority="30">
      <formula>$S$33="встреча играется"</formula>
    </cfRule>
  </conditionalFormatting>
  <conditionalFormatting sqref="I33:R33">
    <cfRule type="expression" dxfId="2859" priority="3">
      <formula>$S$33="сыграна"</formula>
    </cfRule>
  </conditionalFormatting>
  <conditionalFormatting sqref="I34:R34 O13:O15 M19:M21">
    <cfRule type="expression" dxfId="2858" priority="31">
      <formula>$S$34="встреча играется"</formula>
    </cfRule>
  </conditionalFormatting>
  <conditionalFormatting sqref="I34:R34">
    <cfRule type="expression" dxfId="2857" priority="4">
      <formula>$S$34="сыграна"</formula>
    </cfRule>
  </conditionalFormatting>
  <conditionalFormatting sqref="I35:R35 Q7:Q9 K25:K27">
    <cfRule type="expression" dxfId="2856" priority="32">
      <formula>$S$35="встреча играется"</formula>
    </cfRule>
  </conditionalFormatting>
  <conditionalFormatting sqref="I36:R36 R16:R18 N28:N30">
    <cfRule type="expression" dxfId="2855" priority="33">
      <formula>$S$36="встреча играется"</formula>
    </cfRule>
  </conditionalFormatting>
  <conditionalFormatting sqref="I37:R37 O10:O12 L19:L21">
    <cfRule type="expression" dxfId="2854" priority="34">
      <formula>$S$37="встреча играется"</formula>
    </cfRule>
  </conditionalFormatting>
  <conditionalFormatting sqref="I38:R38 P7:P9 K22:K24">
    <cfRule type="expression" dxfId="2853" priority="35">
      <formula>$S$38="встреча играется"</formula>
    </cfRule>
  </conditionalFormatting>
  <conditionalFormatting sqref="I39:R39 R13:R15 M28:M30">
    <cfRule type="expression" dxfId="2852" priority="36">
      <formula>$S$39="встреча играется"</formula>
    </cfRule>
  </conditionalFormatting>
  <conditionalFormatting sqref="I40:R40 Q16:Q18 N25:N27">
    <cfRule type="expression" dxfId="2851" priority="37">
      <formula>$S$40="встреча играется"</formula>
    </cfRule>
  </conditionalFormatting>
  <conditionalFormatting sqref="I41:R41 O7:O9 K19:K21">
    <cfRule type="expression" dxfId="2850" priority="38">
      <formula>$S$41="встреча играется"</formula>
    </cfRule>
  </conditionalFormatting>
  <conditionalFormatting sqref="I42:R42 R10:R12 L28:L30">
    <cfRule type="expression" dxfId="2849" priority="39">
      <formula>$S$42="встреча играется"</formula>
    </cfRule>
  </conditionalFormatting>
  <conditionalFormatting sqref="I43:R43 P16:P18 N22:N24">
    <cfRule type="expression" dxfId="2848" priority="40">
      <formula>$S$43="встреча играется"</formula>
    </cfRule>
  </conditionalFormatting>
  <conditionalFormatting sqref="I44:R44 Q13:Q15 M25:M27">
    <cfRule type="expression" dxfId="2847" priority="41">
      <formula>$S$44="встреча играется"</formula>
    </cfRule>
  </conditionalFormatting>
  <conditionalFormatting sqref="I44:R44">
    <cfRule type="expression" dxfId="2846" priority="14">
      <formula>$S$44="сыграна"</formula>
    </cfRule>
  </conditionalFormatting>
  <conditionalFormatting sqref="I45:R45 R7:R9 K28:K30">
    <cfRule type="expression" dxfId="2845" priority="42">
      <formula>$S$45="встреча играется"</formula>
    </cfRule>
  </conditionalFormatting>
  <conditionalFormatting sqref="I45:R45">
    <cfRule type="expression" dxfId="2844" priority="15">
      <formula>$S$45="сыграна"</formula>
    </cfRule>
  </conditionalFormatting>
  <conditionalFormatting sqref="I46:R46 O16:O18 N19:N21">
    <cfRule type="expression" dxfId="2843" priority="43">
      <formula>$S$46="встреча играется"</formula>
    </cfRule>
  </conditionalFormatting>
  <conditionalFormatting sqref="I47:R47 Q10:Q12 L25:L27">
    <cfRule type="expression" dxfId="2842" priority="44">
      <formula>$S$47="встреча играется"</formula>
    </cfRule>
  </conditionalFormatting>
  <conditionalFormatting sqref="I48:R48 P13:P15 M22:M24">
    <cfRule type="expression" dxfId="2841" priority="45">
      <formula>$S$48="встреча играется"</formula>
    </cfRule>
  </conditionalFormatting>
  <conditionalFormatting sqref="I49:R49 M7:M9 K13:K15">
    <cfRule type="expression" dxfId="2840" priority="46">
      <formula>$S$49="встреча играется"</formula>
    </cfRule>
  </conditionalFormatting>
  <conditionalFormatting sqref="I50:R50 N10:N12 L16:L18">
    <cfRule type="expression" dxfId="2839" priority="47">
      <formula>$S$50="встреча играется"</formula>
    </cfRule>
  </conditionalFormatting>
  <conditionalFormatting sqref="I51:R51 Q19:Q21 O25:O27">
    <cfRule type="expression" dxfId="2838" priority="48">
      <formula>$S$51="встреча играется"</formula>
    </cfRule>
  </conditionalFormatting>
  <conditionalFormatting sqref="I52:R52 R22:R24 P28:P30">
    <cfRule type="expression" dxfId="2837" priority="49">
      <formula>$S$52="встреча играется"</formula>
    </cfRule>
  </conditionalFormatting>
  <conditionalFormatting sqref="I53:R53 N7:N9 K16:K18">
    <cfRule type="expression" dxfId="2836" priority="50">
      <formula>$S$53="встреча играется"</formula>
    </cfRule>
  </conditionalFormatting>
  <conditionalFormatting sqref="I54:R54 M10:M12 L13:L15">
    <cfRule type="expression" dxfId="2835" priority="51">
      <formula>$S$54="встреча играется"</formula>
    </cfRule>
  </conditionalFormatting>
  <conditionalFormatting sqref="I55:R55 Q22:Q24 P25:P27">
    <cfRule type="expression" dxfId="2834" priority="26">
      <formula>$S$55="встреча играется"</formula>
    </cfRule>
  </conditionalFormatting>
  <conditionalFormatting sqref="I56:R56 R19:R21 O28:O30">
    <cfRule type="expression" dxfId="2833" priority="52">
      <formula>$S$56="встреча играется"</formula>
    </cfRule>
  </conditionalFormatting>
  <conditionalFormatting sqref="I56:R56">
    <cfRule type="expression" dxfId="2832" priority="2">
      <formula>$S$56="сыграна"</formula>
    </cfRule>
  </conditionalFormatting>
  <conditionalFormatting sqref="I57:R57 L7:L9 K10:K12">
    <cfRule type="expression" dxfId="2831" priority="53">
      <formula>$S$57="встреча играется"</formula>
    </cfRule>
  </conditionalFormatting>
  <conditionalFormatting sqref="I57:R57">
    <cfRule type="expression" dxfId="2830" priority="1">
      <formula>$S$57="сыграна"</formula>
    </cfRule>
  </conditionalFormatting>
  <conditionalFormatting sqref="I58:R58 N13:N15 M16:M18">
    <cfRule type="expression" dxfId="2829" priority="54">
      <formula>$S$58="встреча играется"</formula>
    </cfRule>
  </conditionalFormatting>
  <conditionalFormatting sqref="I58:R58">
    <cfRule type="expression" dxfId="2828" priority="27">
      <formula>$S$58="сыграна"</formula>
    </cfRule>
  </conditionalFormatting>
  <conditionalFormatting sqref="I59:R59 P19:P21 O22:O24">
    <cfRule type="expression" dxfId="2827" priority="55">
      <formula>$S$59="встреча играется"</formula>
    </cfRule>
  </conditionalFormatting>
  <conditionalFormatting sqref="I59:R59">
    <cfRule type="expression" dxfId="2826" priority="28">
      <formula>$S$59="сыграна"</formula>
    </cfRule>
  </conditionalFormatting>
  <conditionalFormatting sqref="I60:R60 R25:R27 Q28:Q30">
    <cfRule type="expression" dxfId="2825" priority="56">
      <formula>$S$60="встреча играется"</formula>
    </cfRule>
  </conditionalFormatting>
  <conditionalFormatting sqref="I60:R60">
    <cfRule type="expression" dxfId="2824" priority="29">
      <formula>$S$60="сыграна"</formula>
    </cfRule>
  </conditionalFormatting>
  <dataValidations count="1">
    <dataValidation type="list" allowBlank="1" sqref="P33:P60" xr:uid="{00000000-0002-0000-1D00-000000000000}">
      <formula1>С5!Список_счета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IF(С6!Уч2="","",С6!Уч2)</f>
        <v/>
      </c>
      <c r="K33" s="52" t="str">
        <f t="shared" ref="K33:K60" si="0">"-"</f>
        <v>-</v>
      </c>
      <c r="L33" s="123" t="str">
        <f>IF(С6!Уч6="","",С6!Уч6)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IF(С6!Уч3="","",С6!Уч3)</f>
        <v/>
      </c>
      <c r="K34" s="57" t="str">
        <f t="shared" si="0"/>
        <v>-</v>
      </c>
      <c r="L34" s="126" t="str">
        <f>IF(С6!Уч5="","",С6!Уч5)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IF(С6!Уч1="","",С6!Уч1)</f>
        <v/>
      </c>
      <c r="K35" s="61" t="str">
        <f t="shared" si="0"/>
        <v>-</v>
      </c>
      <c r="L35" s="129" t="str">
        <f>IF(С6!Уч7="","",С6!Уч7)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IF(С6!Уч4="","",С6!Уч4)</f>
        <v/>
      </c>
      <c r="K36" s="65" t="str">
        <f t="shared" si="0"/>
        <v>-</v>
      </c>
      <c r="L36" s="120" t="str">
        <f>IF(С6!Уч8="","",С6!Уч8)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IF(С6!Уч5="","",С6!Уч5)</f>
        <v/>
      </c>
      <c r="K37" s="52" t="str">
        <f t="shared" si="0"/>
        <v>-</v>
      </c>
      <c r="L37" s="123" t="str">
        <f>IF(С6!Уч2="","",С6!Уч2)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IF(С6!Уч6="","",С6!Уч6)</f>
        <v/>
      </c>
      <c r="K38" s="57" t="str">
        <f t="shared" si="0"/>
        <v>-</v>
      </c>
      <c r="L38" s="126" t="str">
        <f>IF(С6!Уч1="","",С6!Уч1)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IF(С6!Уч8="","",С6!Уч8)</f>
        <v/>
      </c>
      <c r="K39" s="61" t="str">
        <f t="shared" si="0"/>
        <v>-</v>
      </c>
      <c r="L39" s="129" t="str">
        <f>IF(С6!Уч3="","",С6!Уч3)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IF(С6!Уч7="","",С6!Уч7)</f>
        <v/>
      </c>
      <c r="K40" s="65" t="str">
        <f t="shared" si="0"/>
        <v>-</v>
      </c>
      <c r="L40" s="120" t="str">
        <f>IF(С6!Уч4="","",С6!Уч4)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IF(С6!Уч1="","",С6!Уч1)</f>
        <v/>
      </c>
      <c r="K41" s="52" t="str">
        <f t="shared" si="0"/>
        <v>-</v>
      </c>
      <c r="L41" s="123" t="str">
        <f>IF(С6!Уч5="","",С6!Уч5)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IF(С6!Уч2="","",С6!Уч2)</f>
        <v/>
      </c>
      <c r="K42" s="57" t="str">
        <f t="shared" si="0"/>
        <v>-</v>
      </c>
      <c r="L42" s="126" t="str">
        <f>IF(С6!Уч8="","",С6!Уч8)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IF(С6!Уч4="","",С6!Уч4)</f>
        <v/>
      </c>
      <c r="K43" s="61" t="str">
        <f t="shared" si="0"/>
        <v>-</v>
      </c>
      <c r="L43" s="129" t="str">
        <f>IF(С6!Уч6="","",С6!Уч6)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IF(С6!Уч3="","",С6!Уч3)</f>
        <v/>
      </c>
      <c r="K44" s="65" t="str">
        <f t="shared" si="0"/>
        <v>-</v>
      </c>
      <c r="L44" s="120" t="str">
        <f>IF(С6!Уч7="","",С6!Уч7)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IF(С6!Уч8="","",С6!Уч8)</f>
        <v/>
      </c>
      <c r="K45" s="52" t="str">
        <f t="shared" si="0"/>
        <v>-</v>
      </c>
      <c r="L45" s="123" t="str">
        <f>IF(С6!Уч1="","",С6!Уч1)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IF(С6!Уч5="","",С6!Уч5)</f>
        <v/>
      </c>
      <c r="K46" s="57" t="str">
        <f t="shared" si="0"/>
        <v>-</v>
      </c>
      <c r="L46" s="126" t="str">
        <f>IF(С6!Уч4="","",С6!Уч4)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IF(С6!Уч7="","",С6!Уч7)</f>
        <v/>
      </c>
      <c r="K47" s="61" t="str">
        <f t="shared" si="0"/>
        <v>-</v>
      </c>
      <c r="L47" s="129" t="str">
        <f>IF(С6!Уч2="","",С6!Уч2)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IF(С6!Уч6="","",С6!Уч6)</f>
        <v/>
      </c>
      <c r="K48" s="65" t="str">
        <f t="shared" si="0"/>
        <v>-</v>
      </c>
      <c r="L48" s="120" t="str">
        <f>IF(С6!Уч3="","",С6!Уч3)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IF(С6!Уч1="","",С6!Уч1)</f>
        <v/>
      </c>
      <c r="K49" s="52" t="str">
        <f t="shared" si="0"/>
        <v>-</v>
      </c>
      <c r="L49" s="123" t="str">
        <f>IF(С6!Уч3="","",С6!Уч3)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IF(С6!Уч2="","",С6!Уч2)</f>
        <v/>
      </c>
      <c r="K50" s="57" t="str">
        <f t="shared" si="0"/>
        <v>-</v>
      </c>
      <c r="L50" s="126" t="str">
        <f>IF(С6!Уч4="","",С6!Уч4)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IF(С6!Уч5="","",С6!Уч5)</f>
        <v/>
      </c>
      <c r="K51" s="61" t="str">
        <f t="shared" si="0"/>
        <v>-</v>
      </c>
      <c r="L51" s="129" t="str">
        <f>IF(С6!Уч7="","",С6!Уч7)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IF(С6!Уч6="","",С6!Уч6)</f>
        <v/>
      </c>
      <c r="K52" s="65" t="str">
        <f t="shared" si="0"/>
        <v>-</v>
      </c>
      <c r="L52" s="120" t="str">
        <f>IF(С6!Уч8="","",С6!Уч8)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IF(С6!Уч4="","",С6!Уч4)</f>
        <v/>
      </c>
      <c r="K53" s="52" t="str">
        <f t="shared" si="0"/>
        <v>-</v>
      </c>
      <c r="L53" s="123" t="str">
        <f>IF(С6!Уч1="","",С6!Уч1)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IF(С6!Уч3="","",С6!Уч3)</f>
        <v/>
      </c>
      <c r="K54" s="57" t="str">
        <f t="shared" si="0"/>
        <v>-</v>
      </c>
      <c r="L54" s="126" t="str">
        <f>IF(С6!Уч2="","",С6!Уч2)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IF(С6!Уч7="","",С6!Уч7)</f>
        <v/>
      </c>
      <c r="K55" s="61" t="str">
        <f t="shared" si="0"/>
        <v>-</v>
      </c>
      <c r="L55" s="129" t="str">
        <f>IF(С6!Уч6="","",С6!Уч6)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IF(С6!Уч8="","",С6!Уч8)</f>
        <v/>
      </c>
      <c r="K56" s="65" t="str">
        <f t="shared" si="0"/>
        <v>-</v>
      </c>
      <c r="L56" s="120" t="str">
        <f>IF(С6!Уч5="","",С6!Уч5)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IF(С6!Уч1="","",С6!Уч1)</f>
        <v/>
      </c>
      <c r="K57" s="52" t="str">
        <f t="shared" si="0"/>
        <v>-</v>
      </c>
      <c r="L57" s="123" t="str">
        <f>IF(С6!Уч2="","",С6!Уч2)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IF(С6!Уч3="","",С6!Уч3)</f>
        <v/>
      </c>
      <c r="K58" s="57" t="str">
        <f t="shared" si="0"/>
        <v>-</v>
      </c>
      <c r="L58" s="126" t="str">
        <f>IF(С6!Уч4="","",С6!Уч4)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IF(С6!Уч5="","",С6!Уч5)</f>
        <v/>
      </c>
      <c r="K59" s="61" t="str">
        <f t="shared" si="0"/>
        <v>-</v>
      </c>
      <c r="L59" s="129" t="str">
        <f>IF(С6!Уч6="","",С6!Уч6)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IF(С6!Уч7="","",С6!Уч7)</f>
        <v/>
      </c>
      <c r="K60" s="65" t="str">
        <f t="shared" si="0"/>
        <v>-</v>
      </c>
      <c r="L60" s="120" t="str">
        <f>IF(С6!Уч8="","",С6!Уч8)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823" priority="5">
      <formula>$S$35="сыграна"</formula>
    </cfRule>
  </conditionalFormatting>
  <conditionalFormatting sqref="I36:Q36">
    <cfRule type="expression" dxfId="2822" priority="6">
      <formula>$S$36="сыграна"</formula>
    </cfRule>
  </conditionalFormatting>
  <conditionalFormatting sqref="I37:Q37">
    <cfRule type="expression" dxfId="2821" priority="7">
      <formula>$S$37="сыграна"</formula>
    </cfRule>
  </conditionalFormatting>
  <conditionalFormatting sqref="I38:Q38">
    <cfRule type="expression" dxfId="2820" priority="8">
      <formula>$S$38="сыграна"</formula>
    </cfRule>
  </conditionalFormatting>
  <conditionalFormatting sqref="I39:Q39">
    <cfRule type="expression" dxfId="2819" priority="9">
      <formula>$S$39="сыграна"</formula>
    </cfRule>
  </conditionalFormatting>
  <conditionalFormatting sqref="I40:Q40">
    <cfRule type="expression" dxfId="2818" priority="10">
      <formula>$S$40="сыграна"</formula>
    </cfRule>
  </conditionalFormatting>
  <conditionalFormatting sqref="I41:Q41">
    <cfRule type="expression" dxfId="2817" priority="11">
      <formula>$S$41="сыграна"</formula>
    </cfRule>
  </conditionalFormatting>
  <conditionalFormatting sqref="I42:Q42">
    <cfRule type="expression" dxfId="2816" priority="12">
      <formula>$S$42="сыграна"</formula>
    </cfRule>
  </conditionalFormatting>
  <conditionalFormatting sqref="I43:Q43">
    <cfRule type="expression" dxfId="2815" priority="13">
      <formula>$S$43="сыграна"</formula>
    </cfRule>
  </conditionalFormatting>
  <conditionalFormatting sqref="I46:Q46">
    <cfRule type="expression" dxfId="2814" priority="16">
      <formula>$S$46="сыграна"</formula>
    </cfRule>
  </conditionalFormatting>
  <conditionalFormatting sqref="I47:Q47">
    <cfRule type="expression" dxfId="2813" priority="17">
      <formula>$S$47="сыграна"</formula>
    </cfRule>
  </conditionalFormatting>
  <conditionalFormatting sqref="I48:Q48">
    <cfRule type="expression" dxfId="2812" priority="18">
      <formula>$S$48="сыграна"</formula>
    </cfRule>
  </conditionalFormatting>
  <conditionalFormatting sqref="I49:Q49">
    <cfRule type="expression" dxfId="2811" priority="19">
      <formula>$S$49="сыграна"</formula>
    </cfRule>
  </conditionalFormatting>
  <conditionalFormatting sqref="I50:Q50">
    <cfRule type="expression" dxfId="2810" priority="20">
      <formula>$S$50="сыграна"</formula>
    </cfRule>
  </conditionalFormatting>
  <conditionalFormatting sqref="I51:Q51">
    <cfRule type="expression" dxfId="2809" priority="21">
      <formula>$S$51="сыграна"</formula>
    </cfRule>
  </conditionalFormatting>
  <conditionalFormatting sqref="I52:Q52">
    <cfRule type="expression" dxfId="2808" priority="22">
      <formula>$S$52="сыграна"</formula>
    </cfRule>
  </conditionalFormatting>
  <conditionalFormatting sqref="I53:Q53">
    <cfRule type="expression" dxfId="2807" priority="23">
      <formula>$S$53="сыграна"</formula>
    </cfRule>
  </conditionalFormatting>
  <conditionalFormatting sqref="I54:Q54">
    <cfRule type="expression" dxfId="2806" priority="24">
      <formula>$S$54="сыграна"</formula>
    </cfRule>
  </conditionalFormatting>
  <conditionalFormatting sqref="I55:Q55">
    <cfRule type="expression" dxfId="2805" priority="25">
      <formula>$S$55="сыграна"</formula>
    </cfRule>
  </conditionalFormatting>
  <conditionalFormatting sqref="I33:R33 P10:P12 L22:L24">
    <cfRule type="expression" dxfId="2804" priority="30">
      <formula>$S$33="встреча играется"</formula>
    </cfRule>
  </conditionalFormatting>
  <conditionalFormatting sqref="I33:R33">
    <cfRule type="expression" dxfId="2803" priority="3">
      <formula>$S$33="сыграна"</formula>
    </cfRule>
  </conditionalFormatting>
  <conditionalFormatting sqref="I34:R34 O13:O15 M19:M21">
    <cfRule type="expression" dxfId="2802" priority="31">
      <formula>$S$34="встреча играется"</formula>
    </cfRule>
  </conditionalFormatting>
  <conditionalFormatting sqref="I34:R34">
    <cfRule type="expression" dxfId="2801" priority="4">
      <formula>$S$34="сыграна"</formula>
    </cfRule>
  </conditionalFormatting>
  <conditionalFormatting sqref="I35:R35 Q7:Q9 K25:K27">
    <cfRule type="expression" dxfId="2800" priority="32">
      <formula>$S$35="встреча играется"</formula>
    </cfRule>
  </conditionalFormatting>
  <conditionalFormatting sqref="I36:R36 R16:R18 N28:N30">
    <cfRule type="expression" dxfId="2799" priority="33">
      <formula>$S$36="встреча играется"</formula>
    </cfRule>
  </conditionalFormatting>
  <conditionalFormatting sqref="I37:R37 O10:O12 L19:L21">
    <cfRule type="expression" dxfId="2798" priority="34">
      <formula>$S$37="встреча играется"</formula>
    </cfRule>
  </conditionalFormatting>
  <conditionalFormatting sqref="I38:R38 P7:P9 K22:K24">
    <cfRule type="expression" dxfId="2797" priority="35">
      <formula>$S$38="встреча играется"</formula>
    </cfRule>
  </conditionalFormatting>
  <conditionalFormatting sqref="I39:R39 R13:R15 M28:M30">
    <cfRule type="expression" dxfId="2796" priority="36">
      <formula>$S$39="встреча играется"</formula>
    </cfRule>
  </conditionalFormatting>
  <conditionalFormatting sqref="I40:R40 Q16:Q18 N25:N27">
    <cfRule type="expression" dxfId="2795" priority="37">
      <formula>$S$40="встреча играется"</formula>
    </cfRule>
  </conditionalFormatting>
  <conditionalFormatting sqref="I41:R41 O7:O9 K19:K21">
    <cfRule type="expression" dxfId="2794" priority="38">
      <formula>$S$41="встреча играется"</formula>
    </cfRule>
  </conditionalFormatting>
  <conditionalFormatting sqref="I42:R42 R10:R12 L28:L30">
    <cfRule type="expression" dxfId="2793" priority="39">
      <formula>$S$42="встреча играется"</formula>
    </cfRule>
  </conditionalFormatting>
  <conditionalFormatting sqref="I43:R43 P16:P18 N22:N24">
    <cfRule type="expression" dxfId="2792" priority="40">
      <formula>$S$43="встреча играется"</formula>
    </cfRule>
  </conditionalFormatting>
  <conditionalFormatting sqref="I44:R44 Q13:Q15 M25:M27">
    <cfRule type="expression" dxfId="2791" priority="41">
      <formula>$S$44="встреча играется"</formula>
    </cfRule>
  </conditionalFormatting>
  <conditionalFormatting sqref="I44:R44">
    <cfRule type="expression" dxfId="2790" priority="14">
      <formula>$S$44="сыграна"</formula>
    </cfRule>
  </conditionalFormatting>
  <conditionalFormatting sqref="I45:R45 R7:R9 K28:K30">
    <cfRule type="expression" dxfId="2789" priority="42">
      <formula>$S$45="встреча играется"</formula>
    </cfRule>
  </conditionalFormatting>
  <conditionalFormatting sqref="I45:R45">
    <cfRule type="expression" dxfId="2788" priority="15">
      <formula>$S$45="сыграна"</formula>
    </cfRule>
  </conditionalFormatting>
  <conditionalFormatting sqref="I46:R46 O16:O18 N19:N21">
    <cfRule type="expression" dxfId="2787" priority="43">
      <formula>$S$46="встреча играется"</formula>
    </cfRule>
  </conditionalFormatting>
  <conditionalFormatting sqref="I47:R47 Q10:Q12 L25:L27">
    <cfRule type="expression" dxfId="2786" priority="44">
      <formula>$S$47="встреча играется"</formula>
    </cfRule>
  </conditionalFormatting>
  <conditionalFormatting sqref="I48:R48 P13:P15 M22:M24">
    <cfRule type="expression" dxfId="2785" priority="45">
      <formula>$S$48="встреча играется"</formula>
    </cfRule>
  </conditionalFormatting>
  <conditionalFormatting sqref="I49:R49 M7:M9 K13:K15">
    <cfRule type="expression" dxfId="2784" priority="46">
      <formula>$S$49="встреча играется"</formula>
    </cfRule>
  </conditionalFormatting>
  <conditionalFormatting sqref="I50:R50 N10:N12 L16:L18">
    <cfRule type="expression" dxfId="2783" priority="47">
      <formula>$S$50="встреча играется"</formula>
    </cfRule>
  </conditionalFormatting>
  <conditionalFormatting sqref="I51:R51 Q19:Q21 O25:O27">
    <cfRule type="expression" dxfId="2782" priority="48">
      <formula>$S$51="встреча играется"</formula>
    </cfRule>
  </conditionalFormatting>
  <conditionalFormatting sqref="I52:R52 R22:R24 P28:P30">
    <cfRule type="expression" dxfId="2781" priority="49">
      <formula>$S$52="встреча играется"</formula>
    </cfRule>
  </conditionalFormatting>
  <conditionalFormatting sqref="I53:R53 N7:N9 K16:K18">
    <cfRule type="expression" dxfId="2780" priority="50">
      <formula>$S$53="встреча играется"</formula>
    </cfRule>
  </conditionalFormatting>
  <conditionalFormatting sqref="I54:R54 M10:M12 L13:L15">
    <cfRule type="expression" dxfId="2779" priority="51">
      <formula>$S$54="встреча играется"</formula>
    </cfRule>
  </conditionalFormatting>
  <conditionalFormatting sqref="I55:R55 Q22:Q24 P25:P27">
    <cfRule type="expression" dxfId="2778" priority="26">
      <formula>$S$55="встреча играется"</formula>
    </cfRule>
  </conditionalFormatting>
  <conditionalFormatting sqref="I56:R56 R19:R21 O28:O30">
    <cfRule type="expression" dxfId="2777" priority="52">
      <formula>$S$56="встреча играется"</formula>
    </cfRule>
  </conditionalFormatting>
  <conditionalFormatting sqref="I56:R56">
    <cfRule type="expression" dxfId="2776" priority="2">
      <formula>$S$56="сыграна"</formula>
    </cfRule>
  </conditionalFormatting>
  <conditionalFormatting sqref="I57:R57 L7:L9 K10:K12">
    <cfRule type="expression" dxfId="2775" priority="53">
      <formula>$S$57="встреча играется"</formula>
    </cfRule>
  </conditionalFormatting>
  <conditionalFormatting sqref="I57:R57">
    <cfRule type="expression" dxfId="2774" priority="1">
      <formula>$S$57="сыграна"</formula>
    </cfRule>
  </conditionalFormatting>
  <conditionalFormatting sqref="I58:R58 N13:N15 M16:M18">
    <cfRule type="expression" dxfId="2773" priority="54">
      <formula>$S$58="встреча играется"</formula>
    </cfRule>
  </conditionalFormatting>
  <conditionalFormatting sqref="I58:R58">
    <cfRule type="expression" dxfId="2772" priority="27">
      <formula>$S$58="сыграна"</formula>
    </cfRule>
  </conditionalFormatting>
  <conditionalFormatting sqref="I59:R59 P19:P21 O22:O24">
    <cfRule type="expression" dxfId="2771" priority="55">
      <formula>$S$59="встреча играется"</formula>
    </cfRule>
  </conditionalFormatting>
  <conditionalFormatting sqref="I59:R59">
    <cfRule type="expression" dxfId="2770" priority="28">
      <formula>$S$59="сыграна"</formula>
    </cfRule>
  </conditionalFormatting>
  <conditionalFormatting sqref="I60:R60 R25:R27 Q28:Q30">
    <cfRule type="expression" dxfId="2769" priority="56">
      <formula>$S$60="встреча играется"</formula>
    </cfRule>
  </conditionalFormatting>
  <conditionalFormatting sqref="I60:R60">
    <cfRule type="expression" dxfId="2768" priority="29">
      <formula>$S$60="сыграна"</formula>
    </cfRule>
  </conditionalFormatting>
  <dataValidations count="1">
    <dataValidation type="list" allowBlank="1" sqref="P33:P60" xr:uid="{00000000-0002-0000-1E00-000000000000}">
      <formula1>С6!Список_счета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IF(С7!Уч2="","",С7!Уч2)</f>
        <v/>
      </c>
      <c r="K33" s="52" t="str">
        <f t="shared" ref="K33:K60" si="0">"-"</f>
        <v>-</v>
      </c>
      <c r="L33" s="123" t="str">
        <f>IF(С7!Уч6="","",С7!Уч6)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IF(С7!Уч3="","",С7!Уч3)</f>
        <v/>
      </c>
      <c r="K34" s="57" t="str">
        <f t="shared" si="0"/>
        <v>-</v>
      </c>
      <c r="L34" s="126" t="str">
        <f>IF(С7!Уч5="","",С7!Уч5)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IF(С7!Уч1="","",С7!Уч1)</f>
        <v/>
      </c>
      <c r="K35" s="61" t="str">
        <f t="shared" si="0"/>
        <v>-</v>
      </c>
      <c r="L35" s="129" t="str">
        <f>IF(С7!Уч7="","",С7!Уч7)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IF(С7!Уч4="","",С7!Уч4)</f>
        <v/>
      </c>
      <c r="K36" s="65" t="str">
        <f t="shared" si="0"/>
        <v>-</v>
      </c>
      <c r="L36" s="120" t="str">
        <f>IF(С7!Уч8="","",С7!Уч8)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IF(С7!Уч5="","",С7!Уч5)</f>
        <v/>
      </c>
      <c r="K37" s="52" t="str">
        <f t="shared" si="0"/>
        <v>-</v>
      </c>
      <c r="L37" s="123" t="str">
        <f>IF(С7!Уч2="","",С7!Уч2)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IF(С7!Уч6="","",С7!Уч6)</f>
        <v/>
      </c>
      <c r="K38" s="57" t="str">
        <f t="shared" si="0"/>
        <v>-</v>
      </c>
      <c r="L38" s="126" t="str">
        <f>IF(С7!Уч1="","",С7!Уч1)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IF(С7!Уч8="","",С7!Уч8)</f>
        <v/>
      </c>
      <c r="K39" s="61" t="str">
        <f t="shared" si="0"/>
        <v>-</v>
      </c>
      <c r="L39" s="129" t="str">
        <f>IF(С7!Уч3="","",С7!Уч3)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IF(С7!Уч7="","",С7!Уч7)</f>
        <v/>
      </c>
      <c r="K40" s="65" t="str">
        <f t="shared" si="0"/>
        <v>-</v>
      </c>
      <c r="L40" s="120" t="str">
        <f>IF(С7!Уч4="","",С7!Уч4)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IF(С7!Уч1="","",С7!Уч1)</f>
        <v/>
      </c>
      <c r="K41" s="52" t="str">
        <f t="shared" si="0"/>
        <v>-</v>
      </c>
      <c r="L41" s="123" t="str">
        <f>IF(С7!Уч5="","",С7!Уч5)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IF(С7!Уч2="","",С7!Уч2)</f>
        <v/>
      </c>
      <c r="K42" s="57" t="str">
        <f t="shared" si="0"/>
        <v>-</v>
      </c>
      <c r="L42" s="126" t="str">
        <f>IF(С7!Уч8="","",С7!Уч8)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IF(С7!Уч4="","",С7!Уч4)</f>
        <v/>
      </c>
      <c r="K43" s="61" t="str">
        <f t="shared" si="0"/>
        <v>-</v>
      </c>
      <c r="L43" s="129" t="str">
        <f>IF(С7!Уч6="","",С7!Уч6)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IF(С7!Уч3="","",С7!Уч3)</f>
        <v/>
      </c>
      <c r="K44" s="65" t="str">
        <f t="shared" si="0"/>
        <v>-</v>
      </c>
      <c r="L44" s="120" t="str">
        <f>IF(С7!Уч7="","",С7!Уч7)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IF(С7!Уч8="","",С7!Уч8)</f>
        <v/>
      </c>
      <c r="K45" s="52" t="str">
        <f t="shared" si="0"/>
        <v>-</v>
      </c>
      <c r="L45" s="123" t="str">
        <f>IF(С7!Уч1="","",С7!Уч1)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IF(С7!Уч5="","",С7!Уч5)</f>
        <v/>
      </c>
      <c r="K46" s="57" t="str">
        <f t="shared" si="0"/>
        <v>-</v>
      </c>
      <c r="L46" s="126" t="str">
        <f>IF(С7!Уч4="","",С7!Уч4)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IF(С7!Уч7="","",С7!Уч7)</f>
        <v/>
      </c>
      <c r="K47" s="61" t="str">
        <f t="shared" si="0"/>
        <v>-</v>
      </c>
      <c r="L47" s="129" t="str">
        <f>IF(С7!Уч2="","",С7!Уч2)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IF(С7!Уч6="","",С7!Уч6)</f>
        <v/>
      </c>
      <c r="K48" s="65" t="str">
        <f t="shared" si="0"/>
        <v>-</v>
      </c>
      <c r="L48" s="120" t="str">
        <f>IF(С7!Уч3="","",С7!Уч3)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IF(С7!Уч1="","",С7!Уч1)</f>
        <v/>
      </c>
      <c r="K49" s="52" t="str">
        <f t="shared" si="0"/>
        <v>-</v>
      </c>
      <c r="L49" s="123" t="str">
        <f>IF(С7!Уч3="","",С7!Уч3)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IF(С7!Уч2="","",С7!Уч2)</f>
        <v/>
      </c>
      <c r="K50" s="57" t="str">
        <f t="shared" si="0"/>
        <v>-</v>
      </c>
      <c r="L50" s="126" t="str">
        <f>IF(С7!Уч4="","",С7!Уч4)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IF(С7!Уч5="","",С7!Уч5)</f>
        <v/>
      </c>
      <c r="K51" s="61" t="str">
        <f t="shared" si="0"/>
        <v>-</v>
      </c>
      <c r="L51" s="129" t="str">
        <f>IF(С7!Уч7="","",С7!Уч7)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IF(С7!Уч6="","",С7!Уч6)</f>
        <v/>
      </c>
      <c r="K52" s="65" t="str">
        <f t="shared" si="0"/>
        <v>-</v>
      </c>
      <c r="L52" s="120" t="str">
        <f>IF(С7!Уч8="","",С7!Уч8)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IF(С7!Уч4="","",С7!Уч4)</f>
        <v/>
      </c>
      <c r="K53" s="52" t="str">
        <f t="shared" si="0"/>
        <v>-</v>
      </c>
      <c r="L53" s="123" t="str">
        <f>IF(С7!Уч1="","",С7!Уч1)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IF(С7!Уч3="","",С7!Уч3)</f>
        <v/>
      </c>
      <c r="K54" s="57" t="str">
        <f t="shared" si="0"/>
        <v>-</v>
      </c>
      <c r="L54" s="126" t="str">
        <f>IF(С7!Уч2="","",С7!Уч2)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IF(С7!Уч7="","",С7!Уч7)</f>
        <v/>
      </c>
      <c r="K55" s="61" t="str">
        <f t="shared" si="0"/>
        <v>-</v>
      </c>
      <c r="L55" s="129" t="str">
        <f>IF(С7!Уч6="","",С7!Уч6)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IF(С7!Уч8="","",С7!Уч8)</f>
        <v/>
      </c>
      <c r="K56" s="65" t="str">
        <f t="shared" si="0"/>
        <v>-</v>
      </c>
      <c r="L56" s="120" t="str">
        <f>IF(С7!Уч5="","",С7!Уч5)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IF(С7!Уч1="","",С7!Уч1)</f>
        <v/>
      </c>
      <c r="K57" s="52" t="str">
        <f t="shared" si="0"/>
        <v>-</v>
      </c>
      <c r="L57" s="123" t="str">
        <f>IF(С7!Уч2="","",С7!Уч2)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IF(С7!Уч3="","",С7!Уч3)</f>
        <v/>
      </c>
      <c r="K58" s="57" t="str">
        <f t="shared" si="0"/>
        <v>-</v>
      </c>
      <c r="L58" s="126" t="str">
        <f>IF(С7!Уч4="","",С7!Уч4)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IF(С7!Уч5="","",С7!Уч5)</f>
        <v/>
      </c>
      <c r="K59" s="61" t="str">
        <f t="shared" si="0"/>
        <v>-</v>
      </c>
      <c r="L59" s="129" t="str">
        <f>IF(С7!Уч6="","",С7!Уч6)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IF(С7!Уч7="","",С7!Уч7)</f>
        <v/>
      </c>
      <c r="K60" s="65" t="str">
        <f t="shared" si="0"/>
        <v>-</v>
      </c>
      <c r="L60" s="120" t="str">
        <f>IF(С7!Уч8="","",С7!Уч8)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767" priority="5">
      <formula>$S$35="сыграна"</formula>
    </cfRule>
  </conditionalFormatting>
  <conditionalFormatting sqref="I36:Q36">
    <cfRule type="expression" dxfId="2766" priority="6">
      <formula>$S$36="сыграна"</formula>
    </cfRule>
  </conditionalFormatting>
  <conditionalFormatting sqref="I37:Q37">
    <cfRule type="expression" dxfId="2765" priority="7">
      <formula>$S$37="сыграна"</formula>
    </cfRule>
  </conditionalFormatting>
  <conditionalFormatting sqref="I38:Q38">
    <cfRule type="expression" dxfId="2764" priority="8">
      <formula>$S$38="сыграна"</formula>
    </cfRule>
  </conditionalFormatting>
  <conditionalFormatting sqref="I39:Q39">
    <cfRule type="expression" dxfId="2763" priority="9">
      <formula>$S$39="сыграна"</formula>
    </cfRule>
  </conditionalFormatting>
  <conditionalFormatting sqref="I40:Q40">
    <cfRule type="expression" dxfId="2762" priority="10">
      <formula>$S$40="сыграна"</formula>
    </cfRule>
  </conditionalFormatting>
  <conditionalFormatting sqref="I41:Q41">
    <cfRule type="expression" dxfId="2761" priority="11">
      <formula>$S$41="сыграна"</formula>
    </cfRule>
  </conditionalFormatting>
  <conditionalFormatting sqref="I42:Q42">
    <cfRule type="expression" dxfId="2760" priority="12">
      <formula>$S$42="сыграна"</formula>
    </cfRule>
  </conditionalFormatting>
  <conditionalFormatting sqref="I43:Q43">
    <cfRule type="expression" dxfId="2759" priority="13">
      <formula>$S$43="сыграна"</formula>
    </cfRule>
  </conditionalFormatting>
  <conditionalFormatting sqref="I46:Q46">
    <cfRule type="expression" dxfId="2758" priority="16">
      <formula>$S$46="сыграна"</formula>
    </cfRule>
  </conditionalFormatting>
  <conditionalFormatting sqref="I47:Q47">
    <cfRule type="expression" dxfId="2757" priority="17">
      <formula>$S$47="сыграна"</formula>
    </cfRule>
  </conditionalFormatting>
  <conditionalFormatting sqref="I48:Q48">
    <cfRule type="expression" dxfId="2756" priority="18">
      <formula>$S$48="сыграна"</formula>
    </cfRule>
  </conditionalFormatting>
  <conditionalFormatting sqref="I49:Q49">
    <cfRule type="expression" dxfId="2755" priority="19">
      <formula>$S$49="сыграна"</formula>
    </cfRule>
  </conditionalFormatting>
  <conditionalFormatting sqref="I50:Q50">
    <cfRule type="expression" dxfId="2754" priority="20">
      <formula>$S$50="сыграна"</formula>
    </cfRule>
  </conditionalFormatting>
  <conditionalFormatting sqref="I51:Q51">
    <cfRule type="expression" dxfId="2753" priority="21">
      <formula>$S$51="сыграна"</formula>
    </cfRule>
  </conditionalFormatting>
  <conditionalFormatting sqref="I52:Q52">
    <cfRule type="expression" dxfId="2752" priority="22">
      <formula>$S$52="сыграна"</formula>
    </cfRule>
  </conditionalFormatting>
  <conditionalFormatting sqref="I53:Q53">
    <cfRule type="expression" dxfId="2751" priority="23">
      <formula>$S$53="сыграна"</formula>
    </cfRule>
  </conditionalFormatting>
  <conditionalFormatting sqref="I54:Q54">
    <cfRule type="expression" dxfId="2750" priority="24">
      <formula>$S$54="сыграна"</formula>
    </cfRule>
  </conditionalFormatting>
  <conditionalFormatting sqref="I55:Q55">
    <cfRule type="expression" dxfId="2749" priority="25">
      <formula>$S$55="сыграна"</formula>
    </cfRule>
  </conditionalFormatting>
  <conditionalFormatting sqref="I33:R33 P10:P12 L22:L24">
    <cfRule type="expression" dxfId="2748" priority="30">
      <formula>$S$33="встреча играется"</formula>
    </cfRule>
  </conditionalFormatting>
  <conditionalFormatting sqref="I33:R33">
    <cfRule type="expression" dxfId="2747" priority="3">
      <formula>$S$33="сыграна"</formula>
    </cfRule>
  </conditionalFormatting>
  <conditionalFormatting sqref="I34:R34 O13:O15 M19:M21">
    <cfRule type="expression" dxfId="2746" priority="31">
      <formula>$S$34="встреча играется"</formula>
    </cfRule>
  </conditionalFormatting>
  <conditionalFormatting sqref="I34:R34">
    <cfRule type="expression" dxfId="2745" priority="4">
      <formula>$S$34="сыграна"</formula>
    </cfRule>
  </conditionalFormatting>
  <conditionalFormatting sqref="I35:R35 Q7:Q9 K25:K27">
    <cfRule type="expression" dxfId="2744" priority="32">
      <formula>$S$35="встреча играется"</formula>
    </cfRule>
  </conditionalFormatting>
  <conditionalFormatting sqref="I36:R36 R16:R18 N28:N30">
    <cfRule type="expression" dxfId="2743" priority="33">
      <formula>$S$36="встреча играется"</formula>
    </cfRule>
  </conditionalFormatting>
  <conditionalFormatting sqref="I37:R37 O10:O12 L19:L21">
    <cfRule type="expression" dxfId="2742" priority="34">
      <formula>$S$37="встреча играется"</formula>
    </cfRule>
  </conditionalFormatting>
  <conditionalFormatting sqref="I38:R38 P7:P9 K22:K24">
    <cfRule type="expression" dxfId="2741" priority="35">
      <formula>$S$38="встреча играется"</formula>
    </cfRule>
  </conditionalFormatting>
  <conditionalFormatting sqref="I39:R39 R13:R15 M28:M30">
    <cfRule type="expression" dxfId="2740" priority="36">
      <formula>$S$39="встреча играется"</formula>
    </cfRule>
  </conditionalFormatting>
  <conditionalFormatting sqref="I40:R40 Q16:Q18 N25:N27">
    <cfRule type="expression" dxfId="2739" priority="37">
      <formula>$S$40="встреча играется"</formula>
    </cfRule>
  </conditionalFormatting>
  <conditionalFormatting sqref="I41:R41 O7:O9 K19:K21">
    <cfRule type="expression" dxfId="2738" priority="38">
      <formula>$S$41="встреча играется"</formula>
    </cfRule>
  </conditionalFormatting>
  <conditionalFormatting sqref="I42:R42 R10:R12 L28:L30">
    <cfRule type="expression" dxfId="2737" priority="39">
      <formula>$S$42="встреча играется"</formula>
    </cfRule>
  </conditionalFormatting>
  <conditionalFormatting sqref="I43:R43 P16:P18 N22:N24">
    <cfRule type="expression" dxfId="2736" priority="40">
      <formula>$S$43="встреча играется"</formula>
    </cfRule>
  </conditionalFormatting>
  <conditionalFormatting sqref="I44:R44 Q13:Q15 M25:M27">
    <cfRule type="expression" dxfId="2735" priority="41">
      <formula>$S$44="встреча играется"</formula>
    </cfRule>
  </conditionalFormatting>
  <conditionalFormatting sqref="I44:R44">
    <cfRule type="expression" dxfId="2734" priority="14">
      <formula>$S$44="сыграна"</formula>
    </cfRule>
  </conditionalFormatting>
  <conditionalFormatting sqref="I45:R45 R7:R9 K28:K30">
    <cfRule type="expression" dxfId="2733" priority="42">
      <formula>$S$45="встреча играется"</formula>
    </cfRule>
  </conditionalFormatting>
  <conditionalFormatting sqref="I45:R45">
    <cfRule type="expression" dxfId="2732" priority="15">
      <formula>$S$45="сыграна"</formula>
    </cfRule>
  </conditionalFormatting>
  <conditionalFormatting sqref="I46:R46 O16:O18 N19:N21">
    <cfRule type="expression" dxfId="2731" priority="43">
      <formula>$S$46="встреча играется"</formula>
    </cfRule>
  </conditionalFormatting>
  <conditionalFormatting sqref="I47:R47 Q10:Q12 L25:L27">
    <cfRule type="expression" dxfId="2730" priority="44">
      <formula>$S$47="встреча играется"</formula>
    </cfRule>
  </conditionalFormatting>
  <conditionalFormatting sqref="I48:R48 P13:P15 M22:M24">
    <cfRule type="expression" dxfId="2729" priority="45">
      <formula>$S$48="встреча играется"</formula>
    </cfRule>
  </conditionalFormatting>
  <conditionalFormatting sqref="I49:R49 M7:M9 K13:K15">
    <cfRule type="expression" dxfId="2728" priority="46">
      <formula>$S$49="встреча играется"</formula>
    </cfRule>
  </conditionalFormatting>
  <conditionalFormatting sqref="I50:R50 N10:N12 L16:L18">
    <cfRule type="expression" dxfId="2727" priority="47">
      <formula>$S$50="встреча играется"</formula>
    </cfRule>
  </conditionalFormatting>
  <conditionalFormatting sqref="I51:R51 Q19:Q21 O25:O27">
    <cfRule type="expression" dxfId="2726" priority="48">
      <formula>$S$51="встреча играется"</formula>
    </cfRule>
  </conditionalFormatting>
  <conditionalFormatting sqref="I52:R52 R22:R24 P28:P30">
    <cfRule type="expression" dxfId="2725" priority="49">
      <formula>$S$52="встреча играется"</formula>
    </cfRule>
  </conditionalFormatting>
  <conditionalFormatting sqref="I53:R53 N7:N9 K16:K18">
    <cfRule type="expression" dxfId="2724" priority="50">
      <formula>$S$53="встреча играется"</formula>
    </cfRule>
  </conditionalFormatting>
  <conditionalFormatting sqref="I54:R54 M10:M12 L13:L15">
    <cfRule type="expression" dxfId="2723" priority="51">
      <formula>$S$54="встреча играется"</formula>
    </cfRule>
  </conditionalFormatting>
  <conditionalFormatting sqref="I55:R55 Q22:Q24 P25:P27">
    <cfRule type="expression" dxfId="2722" priority="26">
      <formula>$S$55="встреча играется"</formula>
    </cfRule>
  </conditionalFormatting>
  <conditionalFormatting sqref="I56:R56 R19:R21 O28:O30">
    <cfRule type="expression" dxfId="2721" priority="52">
      <formula>$S$56="встреча играется"</formula>
    </cfRule>
  </conditionalFormatting>
  <conditionalFormatting sqref="I56:R56">
    <cfRule type="expression" dxfId="2720" priority="2">
      <formula>$S$56="сыграна"</formula>
    </cfRule>
  </conditionalFormatting>
  <conditionalFormatting sqref="I57:R57 L7:L9 K10:K12">
    <cfRule type="expression" dxfId="2719" priority="53">
      <formula>$S$57="встреча играется"</formula>
    </cfRule>
  </conditionalFormatting>
  <conditionalFormatting sqref="I57:R57">
    <cfRule type="expression" dxfId="2718" priority="1">
      <formula>$S$57="сыграна"</formula>
    </cfRule>
  </conditionalFormatting>
  <conditionalFormatting sqref="I58:R58 N13:N15 M16:M18">
    <cfRule type="expression" dxfId="2717" priority="54">
      <formula>$S$58="встреча играется"</formula>
    </cfRule>
  </conditionalFormatting>
  <conditionalFormatting sqref="I58:R58">
    <cfRule type="expression" dxfId="2716" priority="27">
      <formula>$S$58="сыграна"</formula>
    </cfRule>
  </conditionalFormatting>
  <conditionalFormatting sqref="I59:R59 P19:P21 O22:O24">
    <cfRule type="expression" dxfId="2715" priority="55">
      <formula>$S$59="встреча играется"</formula>
    </cfRule>
  </conditionalFormatting>
  <conditionalFormatting sqref="I59:R59">
    <cfRule type="expression" dxfId="2714" priority="28">
      <formula>$S$59="сыграна"</formula>
    </cfRule>
  </conditionalFormatting>
  <conditionalFormatting sqref="I60:R60 R25:R27 Q28:Q30">
    <cfRule type="expression" dxfId="2713" priority="56">
      <formula>$S$60="встреча играется"</formula>
    </cfRule>
  </conditionalFormatting>
  <conditionalFormatting sqref="I60:R60">
    <cfRule type="expression" dxfId="2712" priority="29">
      <formula>$S$60="сыграна"</formula>
    </cfRule>
  </conditionalFormatting>
  <dataValidations count="1">
    <dataValidation type="list" allowBlank="1" sqref="P33:P60" xr:uid="{00000000-0002-0000-1F00-000000000000}">
      <formula1>С7!Список_счета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IF(С8!Уч2="","",С8!Уч2)</f>
        <v/>
      </c>
      <c r="K33" s="52" t="str">
        <f t="shared" ref="K33:K60" si="0">"-"</f>
        <v>-</v>
      </c>
      <c r="L33" s="123" t="str">
        <f>IF(С8!Уч6="","",С8!Уч6)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IF(С8!Уч3="","",С8!Уч3)</f>
        <v/>
      </c>
      <c r="K34" s="57" t="str">
        <f t="shared" si="0"/>
        <v>-</v>
      </c>
      <c r="L34" s="126" t="str">
        <f>IF(С8!Уч5="","",С8!Уч5)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IF(С8!Уч1="","",С8!Уч1)</f>
        <v/>
      </c>
      <c r="K35" s="61" t="str">
        <f t="shared" si="0"/>
        <v>-</v>
      </c>
      <c r="L35" s="129" t="str">
        <f>IF(С8!Уч7="","",С8!Уч7)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IF(С8!Уч4="","",С8!Уч4)</f>
        <v/>
      </c>
      <c r="K36" s="65" t="str">
        <f t="shared" si="0"/>
        <v>-</v>
      </c>
      <c r="L36" s="120" t="str">
        <f>IF(С8!Уч8="","",С8!Уч8)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IF(С8!Уч5="","",С8!Уч5)</f>
        <v/>
      </c>
      <c r="K37" s="52" t="str">
        <f t="shared" si="0"/>
        <v>-</v>
      </c>
      <c r="L37" s="123" t="str">
        <f>IF(С8!Уч2="","",С8!Уч2)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IF(С8!Уч6="","",С8!Уч6)</f>
        <v/>
      </c>
      <c r="K38" s="57" t="str">
        <f t="shared" si="0"/>
        <v>-</v>
      </c>
      <c r="L38" s="126" t="str">
        <f>IF(С8!Уч1="","",С8!Уч1)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IF(С8!Уч8="","",С8!Уч8)</f>
        <v/>
      </c>
      <c r="K39" s="61" t="str">
        <f t="shared" si="0"/>
        <v>-</v>
      </c>
      <c r="L39" s="129" t="str">
        <f>IF(С8!Уч3="","",С8!Уч3)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IF(С8!Уч7="","",С8!Уч7)</f>
        <v/>
      </c>
      <c r="K40" s="65" t="str">
        <f t="shared" si="0"/>
        <v>-</v>
      </c>
      <c r="L40" s="120" t="str">
        <f>IF(С8!Уч4="","",С8!Уч4)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IF(С8!Уч1="","",С8!Уч1)</f>
        <v/>
      </c>
      <c r="K41" s="52" t="str">
        <f t="shared" si="0"/>
        <v>-</v>
      </c>
      <c r="L41" s="123" t="str">
        <f>IF(С8!Уч5="","",С8!Уч5)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IF(С8!Уч2="","",С8!Уч2)</f>
        <v/>
      </c>
      <c r="K42" s="57" t="str">
        <f t="shared" si="0"/>
        <v>-</v>
      </c>
      <c r="L42" s="126" t="str">
        <f>IF(С8!Уч8="","",С8!Уч8)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IF(С8!Уч4="","",С8!Уч4)</f>
        <v/>
      </c>
      <c r="K43" s="61" t="str">
        <f t="shared" si="0"/>
        <v>-</v>
      </c>
      <c r="L43" s="129" t="str">
        <f>IF(С8!Уч6="","",С8!Уч6)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IF(С8!Уч3="","",С8!Уч3)</f>
        <v/>
      </c>
      <c r="K44" s="65" t="str">
        <f t="shared" si="0"/>
        <v>-</v>
      </c>
      <c r="L44" s="120" t="str">
        <f>IF(С8!Уч7="","",С8!Уч7)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IF(С8!Уч8="","",С8!Уч8)</f>
        <v/>
      </c>
      <c r="K45" s="52" t="str">
        <f t="shared" si="0"/>
        <v>-</v>
      </c>
      <c r="L45" s="123" t="str">
        <f>IF(С8!Уч1="","",С8!Уч1)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IF(С8!Уч5="","",С8!Уч5)</f>
        <v/>
      </c>
      <c r="K46" s="57" t="str">
        <f t="shared" si="0"/>
        <v>-</v>
      </c>
      <c r="L46" s="126" t="str">
        <f>IF(С8!Уч4="","",С8!Уч4)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IF(С8!Уч7="","",С8!Уч7)</f>
        <v/>
      </c>
      <c r="K47" s="61" t="str">
        <f t="shared" si="0"/>
        <v>-</v>
      </c>
      <c r="L47" s="129" t="str">
        <f>IF(С8!Уч2="","",С8!Уч2)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IF(С8!Уч6="","",С8!Уч6)</f>
        <v/>
      </c>
      <c r="K48" s="65" t="str">
        <f t="shared" si="0"/>
        <v>-</v>
      </c>
      <c r="L48" s="120" t="str">
        <f>IF(С8!Уч3="","",С8!Уч3)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IF(С8!Уч1="","",С8!Уч1)</f>
        <v/>
      </c>
      <c r="K49" s="52" t="str">
        <f t="shared" si="0"/>
        <v>-</v>
      </c>
      <c r="L49" s="123" t="str">
        <f>IF(С8!Уч3="","",С8!Уч3)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IF(С8!Уч2="","",С8!Уч2)</f>
        <v/>
      </c>
      <c r="K50" s="57" t="str">
        <f t="shared" si="0"/>
        <v>-</v>
      </c>
      <c r="L50" s="126" t="str">
        <f>IF(С8!Уч4="","",С8!Уч4)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IF(С8!Уч5="","",С8!Уч5)</f>
        <v/>
      </c>
      <c r="K51" s="61" t="str">
        <f t="shared" si="0"/>
        <v>-</v>
      </c>
      <c r="L51" s="129" t="str">
        <f>IF(С8!Уч7="","",С8!Уч7)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IF(С8!Уч6="","",С8!Уч6)</f>
        <v/>
      </c>
      <c r="K52" s="65" t="str">
        <f t="shared" si="0"/>
        <v>-</v>
      </c>
      <c r="L52" s="120" t="str">
        <f>IF(С8!Уч8="","",С8!Уч8)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IF(С8!Уч4="","",С8!Уч4)</f>
        <v/>
      </c>
      <c r="K53" s="52" t="str">
        <f t="shared" si="0"/>
        <v>-</v>
      </c>
      <c r="L53" s="123" t="str">
        <f>IF(С8!Уч1="","",С8!Уч1)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IF(С8!Уч3="","",С8!Уч3)</f>
        <v/>
      </c>
      <c r="K54" s="57" t="str">
        <f t="shared" si="0"/>
        <v>-</v>
      </c>
      <c r="L54" s="126" t="str">
        <f>IF(С8!Уч2="","",С8!Уч2)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IF(С8!Уч7="","",С8!Уч7)</f>
        <v/>
      </c>
      <c r="K55" s="61" t="str">
        <f t="shared" si="0"/>
        <v>-</v>
      </c>
      <c r="L55" s="129" t="str">
        <f>IF(С8!Уч6="","",С8!Уч6)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IF(С8!Уч8="","",С8!Уч8)</f>
        <v/>
      </c>
      <c r="K56" s="65" t="str">
        <f t="shared" si="0"/>
        <v>-</v>
      </c>
      <c r="L56" s="120" t="str">
        <f>IF(С8!Уч5="","",С8!Уч5)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IF(С8!Уч1="","",С8!Уч1)</f>
        <v/>
      </c>
      <c r="K57" s="52" t="str">
        <f t="shared" si="0"/>
        <v>-</v>
      </c>
      <c r="L57" s="123" t="str">
        <f>IF(С8!Уч2="","",С8!Уч2)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IF(С8!Уч3="","",С8!Уч3)</f>
        <v/>
      </c>
      <c r="K58" s="57" t="str">
        <f t="shared" si="0"/>
        <v>-</v>
      </c>
      <c r="L58" s="126" t="str">
        <f>IF(С8!Уч4="","",С8!Уч4)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IF(С8!Уч5="","",С8!Уч5)</f>
        <v/>
      </c>
      <c r="K59" s="61" t="str">
        <f t="shared" si="0"/>
        <v>-</v>
      </c>
      <c r="L59" s="129" t="str">
        <f>IF(С8!Уч6="","",С8!Уч6)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IF(С8!Уч7="","",С8!Уч7)</f>
        <v/>
      </c>
      <c r="K60" s="65" t="str">
        <f t="shared" si="0"/>
        <v>-</v>
      </c>
      <c r="L60" s="120" t="str">
        <f>IF(С8!Уч8="","",С8!Уч8)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711" priority="5">
      <formula>$S$35="сыграна"</formula>
    </cfRule>
  </conditionalFormatting>
  <conditionalFormatting sqref="I36:Q36">
    <cfRule type="expression" dxfId="2710" priority="6">
      <formula>$S$36="сыграна"</formula>
    </cfRule>
  </conditionalFormatting>
  <conditionalFormatting sqref="I37:Q37">
    <cfRule type="expression" dxfId="2709" priority="7">
      <formula>$S$37="сыграна"</formula>
    </cfRule>
  </conditionalFormatting>
  <conditionalFormatting sqref="I38:Q38">
    <cfRule type="expression" dxfId="2708" priority="8">
      <formula>$S$38="сыграна"</formula>
    </cfRule>
  </conditionalFormatting>
  <conditionalFormatting sqref="I39:Q39">
    <cfRule type="expression" dxfId="2707" priority="9">
      <formula>$S$39="сыграна"</formula>
    </cfRule>
  </conditionalFormatting>
  <conditionalFormatting sqref="I40:Q40">
    <cfRule type="expression" dxfId="2706" priority="10">
      <formula>$S$40="сыграна"</formula>
    </cfRule>
  </conditionalFormatting>
  <conditionalFormatting sqref="I41:Q41">
    <cfRule type="expression" dxfId="2705" priority="11">
      <formula>$S$41="сыграна"</formula>
    </cfRule>
  </conditionalFormatting>
  <conditionalFormatting sqref="I42:Q42">
    <cfRule type="expression" dxfId="2704" priority="12">
      <formula>$S$42="сыграна"</formula>
    </cfRule>
  </conditionalFormatting>
  <conditionalFormatting sqref="I43:Q43">
    <cfRule type="expression" dxfId="2703" priority="13">
      <formula>$S$43="сыграна"</formula>
    </cfRule>
  </conditionalFormatting>
  <conditionalFormatting sqref="I46:Q46">
    <cfRule type="expression" dxfId="2702" priority="16">
      <formula>$S$46="сыграна"</formula>
    </cfRule>
  </conditionalFormatting>
  <conditionalFormatting sqref="I47:Q47">
    <cfRule type="expression" dxfId="2701" priority="17">
      <formula>$S$47="сыграна"</formula>
    </cfRule>
  </conditionalFormatting>
  <conditionalFormatting sqref="I48:Q48">
    <cfRule type="expression" dxfId="2700" priority="18">
      <formula>$S$48="сыграна"</formula>
    </cfRule>
  </conditionalFormatting>
  <conditionalFormatting sqref="I49:Q49">
    <cfRule type="expression" dxfId="2699" priority="19">
      <formula>$S$49="сыграна"</formula>
    </cfRule>
  </conditionalFormatting>
  <conditionalFormatting sqref="I50:Q50">
    <cfRule type="expression" dxfId="2698" priority="20">
      <formula>$S$50="сыграна"</formula>
    </cfRule>
  </conditionalFormatting>
  <conditionalFormatting sqref="I51:Q51">
    <cfRule type="expression" dxfId="2697" priority="21">
      <formula>$S$51="сыграна"</formula>
    </cfRule>
  </conditionalFormatting>
  <conditionalFormatting sqref="I52:Q52">
    <cfRule type="expression" dxfId="2696" priority="22">
      <formula>$S$52="сыграна"</formula>
    </cfRule>
  </conditionalFormatting>
  <conditionalFormatting sqref="I53:Q53">
    <cfRule type="expression" dxfId="2695" priority="23">
      <formula>$S$53="сыграна"</formula>
    </cfRule>
  </conditionalFormatting>
  <conditionalFormatting sqref="I54:Q54">
    <cfRule type="expression" dxfId="2694" priority="24">
      <formula>$S$54="сыграна"</formula>
    </cfRule>
  </conditionalFormatting>
  <conditionalFormatting sqref="I55:Q55">
    <cfRule type="expression" dxfId="2693" priority="25">
      <formula>$S$55="сыграна"</formula>
    </cfRule>
  </conditionalFormatting>
  <conditionalFormatting sqref="I33:R33 P10:P12 L22:L24">
    <cfRule type="expression" dxfId="2692" priority="30">
      <formula>$S$33="встреча играется"</formula>
    </cfRule>
  </conditionalFormatting>
  <conditionalFormatting sqref="I33:R33">
    <cfRule type="expression" dxfId="2691" priority="3">
      <formula>$S$33="сыграна"</formula>
    </cfRule>
  </conditionalFormatting>
  <conditionalFormatting sqref="I34:R34 O13:O15 M19:M21">
    <cfRule type="expression" dxfId="2690" priority="31">
      <formula>$S$34="встреча играется"</formula>
    </cfRule>
  </conditionalFormatting>
  <conditionalFormatting sqref="I34:R34">
    <cfRule type="expression" dxfId="2689" priority="4">
      <formula>$S$34="сыграна"</formula>
    </cfRule>
  </conditionalFormatting>
  <conditionalFormatting sqref="I35:R35 Q7:Q9 K25:K27">
    <cfRule type="expression" dxfId="2688" priority="32">
      <formula>$S$35="встреча играется"</formula>
    </cfRule>
  </conditionalFormatting>
  <conditionalFormatting sqref="I36:R36 R16:R18 N28:N30">
    <cfRule type="expression" dxfId="2687" priority="33">
      <formula>$S$36="встреча играется"</formula>
    </cfRule>
  </conditionalFormatting>
  <conditionalFormatting sqref="I37:R37 O10:O12 L19:L21">
    <cfRule type="expression" dxfId="2686" priority="34">
      <formula>$S$37="встреча играется"</formula>
    </cfRule>
  </conditionalFormatting>
  <conditionalFormatting sqref="I38:R38 P7:P9 K22:K24">
    <cfRule type="expression" dxfId="2685" priority="35">
      <formula>$S$38="встреча играется"</formula>
    </cfRule>
  </conditionalFormatting>
  <conditionalFormatting sqref="I39:R39 R13:R15 M28:M30">
    <cfRule type="expression" dxfId="2684" priority="36">
      <formula>$S$39="встреча играется"</formula>
    </cfRule>
  </conditionalFormatting>
  <conditionalFormatting sqref="I40:R40 Q16:Q18 N25:N27">
    <cfRule type="expression" dxfId="2683" priority="37">
      <formula>$S$40="встреча играется"</formula>
    </cfRule>
  </conditionalFormatting>
  <conditionalFormatting sqref="I41:R41 O7:O9 K19:K21">
    <cfRule type="expression" dxfId="2682" priority="38">
      <formula>$S$41="встреча играется"</formula>
    </cfRule>
  </conditionalFormatting>
  <conditionalFormatting sqref="I42:R42 R10:R12 L28:L30">
    <cfRule type="expression" dxfId="2681" priority="39">
      <formula>$S$42="встреча играется"</formula>
    </cfRule>
  </conditionalFormatting>
  <conditionalFormatting sqref="I43:R43 P16:P18 N22:N24">
    <cfRule type="expression" dxfId="2680" priority="40">
      <formula>$S$43="встреча играется"</formula>
    </cfRule>
  </conditionalFormatting>
  <conditionalFormatting sqref="I44:R44 Q13:Q15 M25:M27">
    <cfRule type="expression" dxfId="2679" priority="41">
      <formula>$S$44="встреча играется"</formula>
    </cfRule>
  </conditionalFormatting>
  <conditionalFormatting sqref="I44:R44">
    <cfRule type="expression" dxfId="2678" priority="14">
      <formula>$S$44="сыграна"</formula>
    </cfRule>
  </conditionalFormatting>
  <conditionalFormatting sqref="I45:R45 R7:R9 K28:K30">
    <cfRule type="expression" dxfId="2677" priority="42">
      <formula>$S$45="встреча играется"</formula>
    </cfRule>
  </conditionalFormatting>
  <conditionalFormatting sqref="I45:R45">
    <cfRule type="expression" dxfId="2676" priority="15">
      <formula>$S$45="сыграна"</formula>
    </cfRule>
  </conditionalFormatting>
  <conditionalFormatting sqref="I46:R46 O16:O18 N19:N21">
    <cfRule type="expression" dxfId="2675" priority="43">
      <formula>$S$46="встреча играется"</formula>
    </cfRule>
  </conditionalFormatting>
  <conditionalFormatting sqref="I47:R47 Q10:Q12 L25:L27">
    <cfRule type="expression" dxfId="2674" priority="44">
      <formula>$S$47="встреча играется"</formula>
    </cfRule>
  </conditionalFormatting>
  <conditionalFormatting sqref="I48:R48 P13:P15 M22:M24">
    <cfRule type="expression" dxfId="2673" priority="45">
      <formula>$S$48="встреча играется"</formula>
    </cfRule>
  </conditionalFormatting>
  <conditionalFormatting sqref="I49:R49 M7:M9 K13:K15">
    <cfRule type="expression" dxfId="2672" priority="46">
      <formula>$S$49="встреча играется"</formula>
    </cfRule>
  </conditionalFormatting>
  <conditionalFormatting sqref="I50:R50 N10:N12 L16:L18">
    <cfRule type="expression" dxfId="2671" priority="47">
      <formula>$S$50="встреча играется"</formula>
    </cfRule>
  </conditionalFormatting>
  <conditionalFormatting sqref="I51:R51 Q19:Q21 O25:O27">
    <cfRule type="expression" dxfId="2670" priority="48">
      <formula>$S$51="встреча играется"</formula>
    </cfRule>
  </conditionalFormatting>
  <conditionalFormatting sqref="I52:R52 R22:R24 P28:P30">
    <cfRule type="expression" dxfId="2669" priority="49">
      <formula>$S$52="встреча играется"</formula>
    </cfRule>
  </conditionalFormatting>
  <conditionalFormatting sqref="I53:R53 N7:N9 K16:K18">
    <cfRule type="expression" dxfId="2668" priority="50">
      <formula>$S$53="встреча играется"</formula>
    </cfRule>
  </conditionalFormatting>
  <conditionalFormatting sqref="I54:R54 M10:M12 L13:L15">
    <cfRule type="expression" dxfId="2667" priority="51">
      <formula>$S$54="встреча играется"</formula>
    </cfRule>
  </conditionalFormatting>
  <conditionalFormatting sqref="I55:R55 Q22:Q24 P25:P27">
    <cfRule type="expression" dxfId="2666" priority="26">
      <formula>$S$55="встреча играется"</formula>
    </cfRule>
  </conditionalFormatting>
  <conditionalFormatting sqref="I56:R56 R19:R21 O28:O30">
    <cfRule type="expression" dxfId="2665" priority="52">
      <formula>$S$56="встреча играется"</formula>
    </cfRule>
  </conditionalFormatting>
  <conditionalFormatting sqref="I56:R56">
    <cfRule type="expression" dxfId="2664" priority="2">
      <formula>$S$56="сыграна"</formula>
    </cfRule>
  </conditionalFormatting>
  <conditionalFormatting sqref="I57:R57 L7:L9 K10:K12">
    <cfRule type="expression" dxfId="2663" priority="53">
      <formula>$S$57="встреча играется"</formula>
    </cfRule>
  </conditionalFormatting>
  <conditionalFormatting sqref="I57:R57">
    <cfRule type="expression" dxfId="2662" priority="1">
      <formula>$S$57="сыграна"</formula>
    </cfRule>
  </conditionalFormatting>
  <conditionalFormatting sqref="I58:R58 N13:N15 M16:M18">
    <cfRule type="expression" dxfId="2661" priority="54">
      <formula>$S$58="встреча играется"</formula>
    </cfRule>
  </conditionalFormatting>
  <conditionalFormatting sqref="I58:R58">
    <cfRule type="expression" dxfId="2660" priority="27">
      <formula>$S$58="сыграна"</formula>
    </cfRule>
  </conditionalFormatting>
  <conditionalFormatting sqref="I59:R59 P19:P21 O22:O24">
    <cfRule type="expression" dxfId="2659" priority="55">
      <formula>$S$59="встреча играется"</formula>
    </cfRule>
  </conditionalFormatting>
  <conditionalFormatting sqref="I59:R59">
    <cfRule type="expression" dxfId="2658" priority="28">
      <formula>$S$59="сыграна"</formula>
    </cfRule>
  </conditionalFormatting>
  <conditionalFormatting sqref="I60:R60 R25:R27 Q28:Q30">
    <cfRule type="expression" dxfId="2657" priority="56">
      <formula>$S$60="встреча играется"</formula>
    </cfRule>
  </conditionalFormatting>
  <conditionalFormatting sqref="I60:R60">
    <cfRule type="expression" dxfId="2656" priority="29">
      <formula>$S$60="сыграна"</formula>
    </cfRule>
  </conditionalFormatting>
  <dataValidations count="1">
    <dataValidation type="list" allowBlank="1" sqref="P33:P60" xr:uid="{00000000-0002-0000-2000-000000000000}">
      <formula1>С8!Список_счета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352</v>
      </c>
      <c r="E7" s="22"/>
      <c r="F7" s="67"/>
      <c r="G7" s="150">
        <v>1</v>
      </c>
      <c r="H7" s="97"/>
      <c r="I7" s="97"/>
      <c r="J7" s="100" t="s">
        <v>352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353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354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355</v>
      </c>
      <c r="E10" s="22"/>
      <c r="F10" s="67"/>
      <c r="G10" s="150">
        <v>2</v>
      </c>
      <c r="H10" s="97"/>
      <c r="I10" s="97"/>
      <c r="J10" s="100" t="s">
        <v>356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2</v>
      </c>
      <c r="O10" s="24" t="str">
        <f>IF(LEFT(P61,1)="L",0,(IF(P61="","",(IF(LEFT(P61,1)&gt;RIGHT(P61,1),2,1)))))</f>
        <v/>
      </c>
      <c r="P10" s="23">
        <f>IF(LEFT(P44,1)="L",0,(IF(P44="","",(IF(LEFT(P44,1)&gt;RIGHT(P44,1),2,1)))))</f>
        <v>2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7</v>
      </c>
      <c r="U10" s="166"/>
      <c r="V10" s="91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357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3:1</v>
      </c>
      <c r="O11" s="35" t="str">
        <f>IF(LEFT(P61,1)="W",$M$4&amp;":0(W)",IF(LEFT(P61,1)="L","0:"&amp;$M$4&amp;"(L)",IF(P61="","",P61)))</f>
        <v/>
      </c>
      <c r="P11" s="27" t="str">
        <f>IF(LEFT(P44,1)="W",$M$4&amp;":0(W)",IF(LEFT(P44,1)="L","0:"&amp;$M$4&amp;"(L)",IF(P44="","",P44)))</f>
        <v>3:0</v>
      </c>
      <c r="Q11" s="26" t="str">
        <f>IF(RIGHT(P40,1)="W",$M$4&amp;":0(W)",IF(RIGHT(P40,1)="L","0:"&amp;$M$4&amp;"(L)",IF(P40="","",RIGHT(P40,1)&amp;":"&amp;LEFT(P40,1))))</f>
        <v>1:3</v>
      </c>
      <c r="R11" s="27" t="str">
        <f>IF(LEFT(P37,1)="W",$M$4&amp;":0(W)",IF(LEFT(P37,1)="L","0:"&amp;$M$4&amp;"(L)",IF(P37="","",P37)))</f>
        <v>1:3</v>
      </c>
      <c r="S11" s="29" t="str">
        <f>IF(RIGHT(P58,1)="W",$M$4&amp;":0(W)",IF(RIGHT(P58,1)="L","0:"&amp;$M$4&amp;"(L)",IF(P58="","",RIGHT(P58,1)&amp;":"&amp;LEFT(P58,1))))</f>
        <v>1:3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358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359</v>
      </c>
      <c r="E13" s="22"/>
      <c r="F13" s="67"/>
      <c r="G13" s="150">
        <v>3</v>
      </c>
      <c r="H13" s="97"/>
      <c r="I13" s="97"/>
      <c r="J13" s="100" t="s">
        <v>354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360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361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362</v>
      </c>
      <c r="K16" s="33" t="str">
        <f>IF(LEFT(P56,1)="L",0,(IF(P56="","",(IF(LEFT(P56,1)&gt;RIGHT(P56,1),2,1)))))</f>
        <v/>
      </c>
      <c r="L16" s="23">
        <f>IF(RIGHT(P52,1)="L",0,(IF(P52="","",(IF(RIGHT(P52,1)&gt;LEFT(P52,1),2,1)))))</f>
        <v>1</v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5</v>
      </c>
      <c r="U16" s="166"/>
      <c r="V16" s="91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>1:3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7" t="str">
        <f>IF(LEFT(P38,1)="W",$M$4&amp;":0(W)",IF(LEFT(P38,1)="L","0:"&amp;$M$4&amp;"(L)",IF(P38="","",P38)))</f>
        <v>1:3</v>
      </c>
      <c r="Q17" s="27" t="str">
        <f>IF(LEFT(P62,1)="W",$M$4&amp;":0(W)",IF(LEFT(P62,1)="L","0:"&amp;$M$4&amp;"(L)",IF(P62="","",P62)))</f>
        <v>2:3</v>
      </c>
      <c r="R17" s="26" t="str">
        <f>IF(RIGHT(P51,1)="W",$M$4&amp;":0(W)",IF(RIGHT(P51,1)="L","0:"&amp;$M$4&amp;"(L)",IF(P51="","",RIGHT(P51,1)&amp;":"&amp;LEFT(P51,1))))</f>
        <v>2:3</v>
      </c>
      <c r="S17" s="39" t="str">
        <f>IF(LEFT(P47,1)="W",$M$4&amp;":0(W)",IF(LEFT(P47,1)="L","0:"&amp;$M$4&amp;"(L)",IF(P47="","",P47)))</f>
        <v>1:3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357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6"/>
      <c r="V19" s="91" t="s">
        <v>151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363</v>
      </c>
      <c r="K22" s="33" t="str">
        <f>IF(LEFT(P48,1)="L",0,(IF(P48="","",(IF(LEFT(P48,1)&gt;RIGHT(P48,1),2,1)))))</f>
        <v/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2</v>
      </c>
      <c r="O22" s="24" t="str">
        <f>IF(RIGHT(P70,1)="L",0,(IF(P70="","",(IF(RIGHT(P70,1)&gt;LEFT(P70,1),2,1)))))</f>
        <v/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2</v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8</v>
      </c>
      <c r="U22" s="166"/>
      <c r="V22" s="91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>0:3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3:1</v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>2:3</v>
      </c>
      <c r="R23" s="26" t="str">
        <f>IF(RIGHT(P59,1)="W",$M$4&amp;":0(W)",IF(RIGHT(P59,1)="L","0:"&amp;$M$4&amp;"(L)",IF(P59="","",RIGHT(P59,1)&amp;":"&amp;LEFT(P59,1))))</f>
        <v>3:2</v>
      </c>
      <c r="S23" s="39" t="str">
        <f>IF(LEFT(P63,1)="W",$M$4&amp;":0(W)",IF(LEFT(P63,1)="L","0:"&amp;$M$4&amp;"(L)",IF(P63="","",P63)))</f>
        <v>3:1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364</v>
      </c>
      <c r="K25" s="33" t="str">
        <f>IF(RIGHT(P45,1)="L",0,(IF(P45="","",(IF(RIGHT(P45,1)&gt;LEFT(P45,1),2,1)))))</f>
        <v/>
      </c>
      <c r="L25" s="23">
        <f>IF(LEFT(P40,1)="L",0,(IF(P40="","",(IF(LEFT(P40,1)&gt;RIGHT(P40,1),2,1)))))</f>
        <v>2</v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2</v>
      </c>
      <c r="O25" s="24" t="str">
        <f>IF(LEFT(P49,1)="L",0,(IF(P49="","",(IF(LEFT(P49,1)&gt;RIGHT(P49,1),2,1)))))</f>
        <v/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1</v>
      </c>
      <c r="T25" s="109">
        <f>IF((AND(COUNTIF(J7:J33,"&gt;""")&gt;2,COUNTIF(P36:P71,"&gt;""")&gt;0)),SUM(K25,L25,M25,N25,O25,P25,Q25,R25,S25),"")</f>
        <v>9</v>
      </c>
      <c r="U25" s="166"/>
      <c r="V25" s="91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3:1</v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3:2</v>
      </c>
      <c r="O26" s="35" t="str">
        <f>IF(LEFT(P49,1)="W",$M$4&amp;":0(W)",IF(LEFT(P49,1)="L","0:"&amp;$M$4&amp;"(L)",IF(P49="","",P49)))</f>
        <v/>
      </c>
      <c r="P26" s="28" t="str">
        <f>IF(LEFT(P66,1)="W",$M$4&amp;":0(W)",IF(LEFT(P66,1)="L","0:"&amp;$M$4&amp;"(L)",IF(P66="","",P66)))</f>
        <v>3:2</v>
      </c>
      <c r="Q26" s="107"/>
      <c r="R26" s="27" t="str">
        <f>IF(LEFT(P71,1)="W",$M$4&amp;":0(W)",IF(LEFT(P71,1)="L","0:"&amp;$M$4&amp;"(L)",IF(P71="","",P71)))</f>
        <v>3:2</v>
      </c>
      <c r="S26" s="39" t="str">
        <f>IF(LEFT(P55,1)="W",$M$4&amp;":0(W)",IF(LEFT(P55,1)="L","0:"&amp;$M$4&amp;"(L)",IF(P55="","",P55)))</f>
        <v>2:3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365</v>
      </c>
      <c r="K28" s="33" t="str">
        <f>IF(LEFT(P42,1)="L",0,(IF(P42="","",(IF(LEFT(P42,1)&gt;RIGHT(P42,1),2,1)))))</f>
        <v/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2</v>
      </c>
      <c r="O28" s="24" t="str">
        <f>IF(RIGHT(P46,1)="L",0,(IF(P46="","",(IF(RIGHT(P46,1)&gt;LEFT(P46,1),2,1)))))</f>
        <v/>
      </c>
      <c r="P28" s="24">
        <f>IF(LEFT(P59,1)="L",0,(IF(P59="","",(IF(LEFT(P59,1)&gt;RIGHT(P59,1),2,1)))))</f>
        <v>1</v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7</v>
      </c>
      <c r="U28" s="166"/>
      <c r="V28" s="91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>3:1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3:2</v>
      </c>
      <c r="O29" s="35" t="str">
        <f>IF(RIGHT(P46,1)="W",$M$4&amp;":0(W)",IF(RIGHT(P46,1)="L","0:"&amp;$M$4&amp;"(L)",IF(P46="","",RIGHT(P46,1)&amp;":"&amp;LEFT(P46,1))))</f>
        <v/>
      </c>
      <c r="P29" s="28" t="str">
        <f>IF(LEFT(P59,1)="W",$M$4&amp;":0(W)",IF(LEFT(P59,1)="L","0:"&amp;$M$4&amp;"(L)",IF(P59="","",P59)))</f>
        <v>2:3</v>
      </c>
      <c r="Q29" s="26" t="str">
        <f>IF(RIGHT(P71,1)="W",$M$4&amp;":0(W)",IF(RIGHT(P71,1)="L","0:"&amp;$M$4&amp;"(L)",IF(P71="","",RIGHT(P71,1)&amp;":"&amp;LEFT(P71,1))))</f>
        <v>2:3</v>
      </c>
      <c r="R29" s="107"/>
      <c r="S29" s="29" t="str">
        <f>IF(RIGHT(P67,1)="W",$M$4&amp;":0(W)",IF(RIGHT(P67,1)="L","0:"&amp;$M$4&amp;"(L)",IF(P67="","",RIGHT(P67,1)&amp;":"&amp;LEFT(P67,1))))</f>
        <v>2:3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366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2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2</v>
      </c>
      <c r="O31" s="24" t="str">
        <f>IF(LEFT(P43,1)="L",0,(IF(P43="","",(IF(LEFT(P43,1)&gt;RIGHT(P43,1),2,1)))))</f>
        <v/>
      </c>
      <c r="P31" s="24">
        <f>IF(RIGHT(P63,1)="L",0,(IF(P63="","",(IF(RIGHT(P63,1)&gt;LEFT(P63,1),2,1)))))</f>
        <v>1</v>
      </c>
      <c r="Q31" s="23">
        <f>IF(RIGHT(P55,1)="L",0,(IF(P55="","",(IF(RIGHT(P55,1)&gt;LEFT(P55,1),2,1)))))</f>
        <v>2</v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9</v>
      </c>
      <c r="U31" s="166"/>
      <c r="V31" s="91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3:1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3:1</v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>1:3</v>
      </c>
      <c r="Q32" s="26" t="str">
        <f>IF(RIGHT(P55,1)="W",$M$4&amp;":0(W)",IF(RIGHT(P55,1)="L","0:"&amp;$M$4&amp;"(L)",IF(P55="","",RIGHT(P55,1)&amp;":"&amp;LEFT(P55,1))))</f>
        <v>3:2</v>
      </c>
      <c r="R32" s="27" t="str">
        <f>IF(LEFT(P67,1)="W",$M$4&amp;":0(W)",IF(LEFT(P67,1)="L","0:"&amp;$M$4&amp;"(L)",IF(P67="","",P67)))</f>
        <v>3:2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IF('C3_2'!Уч3="","",'C3_2'!Уч3)</f>
        <v>Чернозубов Сергей</v>
      </c>
      <c r="K36" s="82" t="str">
        <f t="shared" ref="K36:K71" si="0">"-"</f>
        <v>-</v>
      </c>
      <c r="L36" s="162" t="str">
        <f>IF('C3_2'!Уч7="","",'C3_2'!Уч7)</f>
        <v>Мейрам Мунира+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28</v>
      </c>
      <c r="J37" s="84" t="str">
        <f>IF('C3_2'!Уч2="","",'C3_2'!Уч2)</f>
        <v>Бескоровайный Сергей+</v>
      </c>
      <c r="K37" s="85" t="str">
        <f t="shared" si="0"/>
        <v>-</v>
      </c>
      <c r="L37" s="163" t="str">
        <f>IF('C3_2'!Уч8="","",'C3_2'!Уч8)</f>
        <v>Макишев Мырзабек+</v>
      </c>
      <c r="M37" s="127"/>
      <c r="N37" s="127"/>
      <c r="O37" s="128"/>
      <c r="P37" s="58" t="s">
        <v>41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27</v>
      </c>
      <c r="J38" s="86" t="str">
        <f>IF('C3_2'!Уч4="","",'C3_2'!Уч4)</f>
        <v>Таласбаев Наби+</v>
      </c>
      <c r="K38" s="87" t="str">
        <f t="shared" si="0"/>
        <v>-</v>
      </c>
      <c r="L38" s="164" t="str">
        <f>IF('C3_2'!Уч6="","",'C3_2'!Уч6)</f>
        <v>Толеуханов Атлант+</v>
      </c>
      <c r="M38" s="115"/>
      <c r="N38" s="115"/>
      <c r="O38" s="116"/>
      <c r="P38" s="88" t="s">
        <v>41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IF('C3_2'!Уч1="","",'C3_2'!Уч1)</f>
        <v>Капаров Нурали</v>
      </c>
      <c r="K39" s="90" t="str">
        <f t="shared" si="0"/>
        <v>-</v>
      </c>
      <c r="L39" s="165" t="str">
        <f>IF('C3_2'!Уч9="","",'C3_2'!Уч9)</f>
        <v>Кеменгер Жансая+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13</v>
      </c>
      <c r="J40" s="81" t="str">
        <f>IF('C3_2'!Уч7="","",'C3_2'!Уч7)</f>
        <v>Мейрам Мунира+</v>
      </c>
      <c r="K40" s="82" t="str">
        <f t="shared" si="0"/>
        <v>-</v>
      </c>
      <c r="L40" s="162" t="str">
        <f>IF('C3_2'!Уч2="","",'C3_2'!Уч2)</f>
        <v>Бескоровайный Сергей+</v>
      </c>
      <c r="M40" s="124"/>
      <c r="N40" s="124"/>
      <c r="O40" s="125"/>
      <c r="P40" s="53" t="s">
        <v>37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IF('C3_2'!Уч6="","",'C3_2'!Уч6)</f>
        <v>Толеуханов Атлант+</v>
      </c>
      <c r="K41" s="85" t="str">
        <f t="shared" si="0"/>
        <v>-</v>
      </c>
      <c r="L41" s="163" t="str">
        <f>IF('C3_2'!Уч3="","",'C3_2'!Уч3)</f>
        <v>Чернозубов Сергей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IF('C3_2'!Уч8="","",'C3_2'!Уч8)</f>
        <v>Макишев Мырзабек+</v>
      </c>
      <c r="K42" s="87" t="str">
        <f t="shared" si="0"/>
        <v>-</v>
      </c>
      <c r="L42" s="164" t="str">
        <f>IF('C3_2'!Уч1="","",'C3_2'!Уч1)</f>
        <v>Капаров Нурали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IF('C3_2'!Уч9="","",'C3_2'!Уч9)</f>
        <v>Кеменгер Жансая+</v>
      </c>
      <c r="K43" s="90" t="str">
        <f t="shared" si="0"/>
        <v>-</v>
      </c>
      <c r="L43" s="165" t="str">
        <f>IF('C3_2'!Уч5="","",'C3_2'!Уч5)</f>
        <v>Муканов Данияр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28</v>
      </c>
      <c r="J44" s="81" t="str">
        <f>IF('C3_2'!Уч2="","",'C3_2'!Уч2)</f>
        <v>Бескоровайный Сергей+</v>
      </c>
      <c r="K44" s="82" t="str">
        <f t="shared" si="0"/>
        <v>-</v>
      </c>
      <c r="L44" s="162" t="str">
        <f>IF('C3_2'!Уч6="","",'C3_2'!Уч6)</f>
        <v>Толеуханов Атлант+</v>
      </c>
      <c r="M44" s="124"/>
      <c r="N44" s="124"/>
      <c r="O44" s="125"/>
      <c r="P44" s="53" t="s">
        <v>35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IF('C3_2'!Уч1="","",'C3_2'!Уч1)</f>
        <v>Капаров Нурали</v>
      </c>
      <c r="K45" s="85" t="str">
        <f t="shared" si="0"/>
        <v>-</v>
      </c>
      <c r="L45" s="163" t="str">
        <f>IF('C3_2'!Уч7="","",'C3_2'!Уч7)</f>
        <v>Мейрам Мунира+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IF('C3_2'!Уч5="","",'C3_2'!Уч5)</f>
        <v>Муканов Данияр</v>
      </c>
      <c r="K46" s="87" t="str">
        <f t="shared" si="0"/>
        <v>-</v>
      </c>
      <c r="L46" s="164" t="str">
        <f>IF('C3_2'!Уч8="","",'C3_2'!Уч8)</f>
        <v>Макишев Мырзабек+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27</v>
      </c>
      <c r="J47" s="89" t="str">
        <f>IF('C3_2'!Уч4="","",'C3_2'!Уч4)</f>
        <v>Таласбаев Наби+</v>
      </c>
      <c r="K47" s="90" t="str">
        <f t="shared" si="0"/>
        <v>-</v>
      </c>
      <c r="L47" s="165" t="str">
        <f>IF('C3_2'!Уч9="","",'C3_2'!Уч9)</f>
        <v>Кеменгер Жансая+</v>
      </c>
      <c r="M47" s="121"/>
      <c r="N47" s="121"/>
      <c r="O47" s="122"/>
      <c r="P47" s="66" t="s">
        <v>41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IF('C3_2'!Уч6="","",'C3_2'!Уч6)</f>
        <v>Толеуханов Атлант+</v>
      </c>
      <c r="K48" s="82" t="str">
        <f t="shared" si="0"/>
        <v>-</v>
      </c>
      <c r="L48" s="162" t="str">
        <f>IF('C3_2'!Уч1="","",'C3_2'!Уч1)</f>
        <v>Капаров Нурали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IF('C3_2'!Уч7="","",'C3_2'!Уч7)</f>
        <v>Мейрам Мунира+</v>
      </c>
      <c r="K49" s="85" t="str">
        <f t="shared" si="0"/>
        <v>-</v>
      </c>
      <c r="L49" s="163" t="str">
        <f>IF('C3_2'!Уч5="","",'C3_2'!Уч5)</f>
        <v>Муканов Данияр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IF('C3_2'!Уч9="","",'C3_2'!Уч9)</f>
        <v>Кеменгер Жансая+</v>
      </c>
      <c r="K50" s="87" t="str">
        <f t="shared" si="0"/>
        <v>-</v>
      </c>
      <c r="L50" s="164" t="str">
        <f>IF('C3_2'!Уч3="","",'C3_2'!Уч3)</f>
        <v>Чернозубов Сергей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23</v>
      </c>
      <c r="J51" s="89" t="str">
        <f>IF('C3_2'!Уч8="","",'C3_2'!Уч8)</f>
        <v>Макишев Мырзабек+</v>
      </c>
      <c r="K51" s="90" t="str">
        <f t="shared" si="0"/>
        <v>-</v>
      </c>
      <c r="L51" s="165" t="str">
        <f>IF('C3_2'!Уч4="","",'C3_2'!Уч4)</f>
        <v>Таласбаев Наби+</v>
      </c>
      <c r="M51" s="121"/>
      <c r="N51" s="121"/>
      <c r="O51" s="122"/>
      <c r="P51" s="66" t="s">
        <v>38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13</v>
      </c>
      <c r="J52" s="81" t="str">
        <f>IF('C3_2'!Уч2="","",'C3_2'!Уч2)</f>
        <v>Бескоровайный Сергей+</v>
      </c>
      <c r="K52" s="82" t="str">
        <f t="shared" si="0"/>
        <v>-</v>
      </c>
      <c r="L52" s="162" t="str">
        <f>IF('C3_2'!Уч4="","",'C3_2'!Уч4)</f>
        <v>Таласбаев Наби+</v>
      </c>
      <c r="M52" s="124"/>
      <c r="N52" s="124"/>
      <c r="O52" s="125"/>
      <c r="P52" s="53" t="s">
        <v>37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IF('C3_2'!Уч1="","",'C3_2'!Уч1)</f>
        <v>Капаров Нурали</v>
      </c>
      <c r="K53" s="85" t="str">
        <f t="shared" si="0"/>
        <v>-</v>
      </c>
      <c r="L53" s="163" t="str">
        <f>IF('C3_2'!Уч5="","",'C3_2'!Уч5)</f>
        <v>Муканов Данияр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IF('C3_2'!Уч3="","",'C3_2'!Уч3)</f>
        <v>Чернозубов Сергей</v>
      </c>
      <c r="K54" s="87" t="str">
        <f t="shared" si="0"/>
        <v>-</v>
      </c>
      <c r="L54" s="164" t="str">
        <f>IF('C3_2'!Уч8="","",'C3_2'!Уч8)</f>
        <v>Макишев Мырзабек+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17</v>
      </c>
      <c r="J55" s="89" t="str">
        <f>IF('C3_2'!Уч7="","",'C3_2'!Уч7)</f>
        <v>Мейрам Мунира+</v>
      </c>
      <c r="K55" s="90" t="str">
        <f t="shared" si="0"/>
        <v>-</v>
      </c>
      <c r="L55" s="165" t="str">
        <f>IF('C3_2'!Уч9="","",'C3_2'!Уч9)</f>
        <v>Кеменгер Жансая+</v>
      </c>
      <c r="M55" s="121"/>
      <c r="N55" s="121"/>
      <c r="O55" s="122"/>
      <c r="P55" s="66" t="s">
        <v>42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IF('C3_2'!Уч4="","",'C3_2'!Уч4)</f>
        <v>Таласбаев Наби+</v>
      </c>
      <c r="K56" s="82" t="str">
        <f t="shared" si="0"/>
        <v>-</v>
      </c>
      <c r="L56" s="162" t="str">
        <f>IF('C3_2'!Уч1="","",'C3_2'!Уч1)</f>
        <v>Капаров Нурали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IF('C3_2'!Уч5="","",'C3_2'!Уч5)</f>
        <v>Муканов Данияр</v>
      </c>
      <c r="K57" s="85" t="str">
        <f t="shared" si="0"/>
        <v>-</v>
      </c>
      <c r="L57" s="163" t="str">
        <f>IF('C3_2'!Уч3="","",'C3_2'!Уч3)</f>
        <v>Чернозубов Сергей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17</v>
      </c>
      <c r="J58" s="86" t="str">
        <f>IF('C3_2'!Уч9="","",'C3_2'!Уч9)</f>
        <v>Кеменгер Жансая+</v>
      </c>
      <c r="K58" s="87" t="str">
        <f t="shared" si="0"/>
        <v>-</v>
      </c>
      <c r="L58" s="164" t="str">
        <f>IF('C3_2'!Уч2="","",'C3_2'!Уч2)</f>
        <v>Бескоровайный Сергей+</v>
      </c>
      <c r="M58" s="115"/>
      <c r="N58" s="115"/>
      <c r="O58" s="116"/>
      <c r="P58" s="62" t="s">
        <v>37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28</v>
      </c>
      <c r="J59" s="89" t="str">
        <f>IF('C3_2'!Уч8="","",'C3_2'!Уч8)</f>
        <v>Макишев Мырзабек+</v>
      </c>
      <c r="K59" s="90" t="str">
        <f t="shared" si="0"/>
        <v>-</v>
      </c>
      <c r="L59" s="165" t="str">
        <f>IF('C3_2'!Уч6="","",'C3_2'!Уч6)</f>
        <v>Толеуханов Атлант+</v>
      </c>
      <c r="M59" s="121"/>
      <c r="N59" s="121"/>
      <c r="O59" s="122"/>
      <c r="P59" s="66" t="s">
        <v>42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IF('C3_2'!Уч1="","",'C3_2'!Уч1)</f>
        <v>Капаров Нурали</v>
      </c>
      <c r="K60" s="82" t="str">
        <f t="shared" si="0"/>
        <v>-</v>
      </c>
      <c r="L60" s="162" t="str">
        <f>IF('C3_2'!Уч3="","",'C3_2'!Уч3)</f>
        <v>Чернозубов Сергей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IF('C3_2'!Уч2="","",'C3_2'!Уч2)</f>
        <v>Бескоровайный Сергей+</v>
      </c>
      <c r="K61" s="85" t="str">
        <f t="shared" si="0"/>
        <v>-</v>
      </c>
      <c r="L61" s="163" t="str">
        <f>IF('C3_2'!Уч5="","",'C3_2'!Уч5)</f>
        <v>Муканов Данияр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28</v>
      </c>
      <c r="J62" s="86" t="str">
        <f>IF('C3_2'!Уч4="","",'C3_2'!Уч4)</f>
        <v>Таласбаев Наби+</v>
      </c>
      <c r="K62" s="87" t="str">
        <f t="shared" si="0"/>
        <v>-</v>
      </c>
      <c r="L62" s="164" t="str">
        <f>IF('C3_2'!Уч7="","",'C3_2'!Уч7)</f>
        <v>Мейрам Мунира+</v>
      </c>
      <c r="M62" s="115"/>
      <c r="N62" s="115"/>
      <c r="O62" s="116"/>
      <c r="P62" s="62" t="s">
        <v>42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27</v>
      </c>
      <c r="J63" s="89" t="str">
        <f>IF('C3_2'!Уч6="","",'C3_2'!Уч6)</f>
        <v>Толеуханов Атлант+</v>
      </c>
      <c r="K63" s="90" t="str">
        <f t="shared" si="0"/>
        <v>-</v>
      </c>
      <c r="L63" s="165" t="str">
        <f>IF('C3_2'!Уч9="","",'C3_2'!Уч9)</f>
        <v>Кеменгер Жансая+</v>
      </c>
      <c r="M63" s="121"/>
      <c r="N63" s="121"/>
      <c r="O63" s="122"/>
      <c r="P63" s="66" t="s">
        <v>37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IF('C3_2'!Уч3="","",'C3_2'!Уч3)</f>
        <v>Чернозубов Сергей</v>
      </c>
      <c r="K64" s="82" t="str">
        <f t="shared" si="0"/>
        <v>-</v>
      </c>
      <c r="L64" s="162" t="str">
        <f>IF('C3_2'!Уч2="","",'C3_2'!Уч2)</f>
        <v>Бескоровайный Сергей+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IF('C3_2'!Уч5="","",'C3_2'!Уч5)</f>
        <v>Муканов Данияр</v>
      </c>
      <c r="K65" s="85" t="str">
        <f t="shared" si="0"/>
        <v>-</v>
      </c>
      <c r="L65" s="163" t="str">
        <f>IF('C3_2'!Уч4="","",'C3_2'!Уч4)</f>
        <v>Таласбаев Наби+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13</v>
      </c>
      <c r="J66" s="86" t="str">
        <f>IF('C3_2'!Уч7="","",'C3_2'!Уч7)</f>
        <v>Мейрам Мунира+</v>
      </c>
      <c r="K66" s="87" t="str">
        <f t="shared" si="0"/>
        <v>-</v>
      </c>
      <c r="L66" s="164" t="str">
        <f>IF('C3_2'!Уч6="","",'C3_2'!Уч6)</f>
        <v>Толеуханов Атлант+</v>
      </c>
      <c r="M66" s="115"/>
      <c r="N66" s="115"/>
      <c r="O66" s="116"/>
      <c r="P66" s="62" t="s">
        <v>38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17</v>
      </c>
      <c r="J67" s="89" t="str">
        <f>IF('C3_2'!Уч9="","",'C3_2'!Уч9)</f>
        <v>Кеменгер Жансая+</v>
      </c>
      <c r="K67" s="90" t="str">
        <f t="shared" si="0"/>
        <v>-</v>
      </c>
      <c r="L67" s="165" t="str">
        <f>IF('C3_2'!Уч8="","",'C3_2'!Уч8)</f>
        <v>Макишев Мырзабек+</v>
      </c>
      <c r="M67" s="121"/>
      <c r="N67" s="121"/>
      <c r="O67" s="122"/>
      <c r="P67" s="66" t="s">
        <v>38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IF('C3_2'!Уч1="","",'C3_2'!Уч1)</f>
        <v>Капаров Нурали</v>
      </c>
      <c r="K68" s="82" t="str">
        <f t="shared" si="0"/>
        <v>-</v>
      </c>
      <c r="L68" s="162" t="str">
        <f>IF('C3_2'!Уч2="","",'C3_2'!Уч2)</f>
        <v>Бескоровайный Сергей+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IF('C3_2'!Уч3="","",'C3_2'!Уч3)</f>
        <v>Чернозубов Сергей</v>
      </c>
      <c r="K69" s="85" t="str">
        <f t="shared" si="0"/>
        <v>-</v>
      </c>
      <c r="L69" s="163" t="str">
        <f>IF('C3_2'!Уч4="","",'C3_2'!Уч4)</f>
        <v>Таласбаев Наби+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IF('C3_2'!Уч5="","",'C3_2'!Уч5)</f>
        <v>Муканов Данияр</v>
      </c>
      <c r="K70" s="87" t="str">
        <f t="shared" si="0"/>
        <v>-</v>
      </c>
      <c r="L70" s="164" t="str">
        <f>IF('C3_2'!Уч6="","",'C3_2'!Уч6)</f>
        <v>Толеуханов Атлант+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28</v>
      </c>
      <c r="J71" s="89" t="str">
        <f>IF('C3_2'!Уч7="","",'C3_2'!Уч7)</f>
        <v>Мейрам Мунира+</v>
      </c>
      <c r="K71" s="90" t="str">
        <f t="shared" si="0"/>
        <v>-</v>
      </c>
      <c r="L71" s="165" t="str">
        <f>IF('C3_2'!Уч8="","",'C3_2'!Уч8)</f>
        <v>Макишев Мырзабек+</v>
      </c>
      <c r="M71" s="121"/>
      <c r="N71" s="121"/>
      <c r="O71" s="122"/>
      <c r="P71" s="66" t="s">
        <v>38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655" priority="13">
      <formula>$S$36="сыграна"</formula>
    </cfRule>
  </conditionalFormatting>
  <conditionalFormatting sqref="I37:Q37">
    <cfRule type="expression" dxfId="2654" priority="15">
      <formula>$S$37="сыграна"</formula>
    </cfRule>
  </conditionalFormatting>
  <conditionalFormatting sqref="I38:Q38">
    <cfRule type="expression" dxfId="2653" priority="4">
      <formula>$S$38="сыграна"</formula>
    </cfRule>
  </conditionalFormatting>
  <conditionalFormatting sqref="I39:Q39">
    <cfRule type="expression" dxfId="2652" priority="5">
      <formula>$S$39="сыграна"</formula>
    </cfRule>
  </conditionalFormatting>
  <conditionalFormatting sqref="I40:Q40">
    <cfRule type="expression" dxfId="2651" priority="6">
      <formula>$S$40="сыграна"</formula>
    </cfRule>
  </conditionalFormatting>
  <conditionalFormatting sqref="I41:Q41">
    <cfRule type="expression" dxfId="2650" priority="7">
      <formula>$S$41="сыграна"</formula>
    </cfRule>
  </conditionalFormatting>
  <conditionalFormatting sqref="I42:Q42">
    <cfRule type="expression" dxfId="2649" priority="8">
      <formula>$S$42="сыграна"</formula>
    </cfRule>
  </conditionalFormatting>
  <conditionalFormatting sqref="I43:Q43">
    <cfRule type="expression" dxfId="2648" priority="9">
      <formula>$S$43="сыграна"</formula>
    </cfRule>
  </conditionalFormatting>
  <conditionalFormatting sqref="I44:Q44">
    <cfRule type="expression" dxfId="2647" priority="10">
      <formula>$S$44="сыграна"</formula>
    </cfRule>
  </conditionalFormatting>
  <conditionalFormatting sqref="I45:Q45">
    <cfRule type="expression" dxfId="2646" priority="11">
      <formula>$S$45="сыграна"</formula>
    </cfRule>
  </conditionalFormatting>
  <conditionalFormatting sqref="I48:Q48">
    <cfRule type="expression" dxfId="2645" priority="17">
      <formula>$S$48="сыграна"</formula>
    </cfRule>
  </conditionalFormatting>
  <conditionalFormatting sqref="I49:Q49">
    <cfRule type="expression" dxfId="2644" priority="18">
      <formula>$S$49="сыграна"</formula>
    </cfRule>
  </conditionalFormatting>
  <conditionalFormatting sqref="I50:Q50">
    <cfRule type="expression" dxfId="2643" priority="19">
      <formula>$S$50="сыграна"</formula>
    </cfRule>
  </conditionalFormatting>
  <conditionalFormatting sqref="I51:Q51">
    <cfRule type="expression" dxfId="2642" priority="20">
      <formula>$S$51="сыграна"</formula>
    </cfRule>
  </conditionalFormatting>
  <conditionalFormatting sqref="I52:Q52">
    <cfRule type="expression" dxfId="2641" priority="21">
      <formula>$S$52="сыграна"</formula>
    </cfRule>
  </conditionalFormatting>
  <conditionalFormatting sqref="I53:Q53">
    <cfRule type="expression" dxfId="2640" priority="22">
      <formula>$S$53="сыграна"</formula>
    </cfRule>
  </conditionalFormatting>
  <conditionalFormatting sqref="I54:Q54">
    <cfRule type="expression" dxfId="2639" priority="23">
      <formula>$S$54="сыграна"</formula>
    </cfRule>
  </conditionalFormatting>
  <conditionalFormatting sqref="I55:Q55">
    <cfRule type="expression" dxfId="2638" priority="24">
      <formula>$S$55="сыграна"</formula>
    </cfRule>
  </conditionalFormatting>
  <conditionalFormatting sqref="I56:Q56">
    <cfRule type="expression" dxfId="2637" priority="25">
      <formula>$S$56="сыграна"</formula>
    </cfRule>
  </conditionalFormatting>
  <conditionalFormatting sqref="I62:Q62">
    <cfRule type="expression" dxfId="2636" priority="2">
      <formula>$S$62="сыграна"</formula>
    </cfRule>
  </conditionalFormatting>
  <conditionalFormatting sqref="I63:Q63">
    <cfRule type="expression" dxfId="2635" priority="31">
      <formula>$S$63="сыграна"</formula>
    </cfRule>
  </conditionalFormatting>
  <conditionalFormatting sqref="I64:Q64">
    <cfRule type="expression" dxfId="2634" priority="32">
      <formula>$S$64="сыграна"</formula>
    </cfRule>
  </conditionalFormatting>
  <conditionalFormatting sqref="I65:Q65">
    <cfRule type="expression" dxfId="2633" priority="33">
      <formula>$S$65="сыграна"</formula>
    </cfRule>
  </conditionalFormatting>
  <conditionalFormatting sqref="I66:Q66">
    <cfRule type="expression" dxfId="2632" priority="34">
      <formula>$S$66="сыграна"</formula>
    </cfRule>
  </conditionalFormatting>
  <conditionalFormatting sqref="I67:Q67">
    <cfRule type="expression" dxfId="2631" priority="35">
      <formula>$S$67="сыграна"</formula>
    </cfRule>
  </conditionalFormatting>
  <conditionalFormatting sqref="I68:Q68">
    <cfRule type="expression" dxfId="2630" priority="36">
      <formula>$S$68="сыграна"</formula>
    </cfRule>
  </conditionalFormatting>
  <conditionalFormatting sqref="I69:Q69">
    <cfRule type="expression" dxfId="2629" priority="37">
      <formula>$S$69="сыграна"</formula>
    </cfRule>
  </conditionalFormatting>
  <conditionalFormatting sqref="I70:Q70">
    <cfRule type="expression" dxfId="2628" priority="38">
      <formula>$S$70="сыграна"</formula>
    </cfRule>
  </conditionalFormatting>
  <conditionalFormatting sqref="I71:Q71">
    <cfRule type="expression" dxfId="2627" priority="39">
      <formula>$S$71="сыграна"</formula>
    </cfRule>
  </conditionalFormatting>
  <conditionalFormatting sqref="I36:R36 Q13:Q15 M25:M27">
    <cfRule type="expression" dxfId="2626" priority="14">
      <formula>$S$36="встреча играется"</formula>
    </cfRule>
  </conditionalFormatting>
  <conditionalFormatting sqref="I37:R37 R10:R12 L28:L30">
    <cfRule type="expression" dxfId="2625" priority="40">
      <formula>$S$37="встреча играется"</formula>
    </cfRule>
  </conditionalFormatting>
  <conditionalFormatting sqref="I38:R38 P16:P18 N22:N24">
    <cfRule type="expression" dxfId="2624" priority="41">
      <formula>$S$38="встреча играется"</formula>
    </cfRule>
  </conditionalFormatting>
  <conditionalFormatting sqref="I39:R39 S7:S9 K31:K33">
    <cfRule type="expression" dxfId="2623" priority="42">
      <formula>$S$39="встреча играется"</formula>
    </cfRule>
  </conditionalFormatting>
  <conditionalFormatting sqref="I40:R40 Q10:Q12 L25:L27">
    <cfRule type="expression" dxfId="2622" priority="43">
      <formula>$S$40="встреча играется"</formula>
    </cfRule>
  </conditionalFormatting>
  <conditionalFormatting sqref="I41:R41 P13:P15 M22:M24">
    <cfRule type="expression" dxfId="2621" priority="44">
      <formula>$S$41="встреча играется"</formula>
    </cfRule>
  </conditionalFormatting>
  <conditionalFormatting sqref="I42:R42 R7:R9 K28:K30">
    <cfRule type="expression" dxfId="2620" priority="45">
      <formula>$S$42="встреча играется"</formula>
    </cfRule>
  </conditionalFormatting>
  <conditionalFormatting sqref="I43:R43 S19:S21 O31:O33">
    <cfRule type="expression" dxfId="2619" priority="46">
      <formula>$S$43="встреча играется"</formula>
    </cfRule>
  </conditionalFormatting>
  <conditionalFormatting sqref="I44:R44 P10:P12 L22:L24">
    <cfRule type="expression" dxfId="2618" priority="47">
      <formula>$S$44="встреча играется"</formula>
    </cfRule>
  </conditionalFormatting>
  <conditionalFormatting sqref="I45:R45 Q7:Q9 K25:K27">
    <cfRule type="expression" dxfId="2617" priority="48">
      <formula>$S$45="встреча играется"</formula>
    </cfRule>
  </conditionalFormatting>
  <conditionalFormatting sqref="I46:R46 R19:R21 O28:O30">
    <cfRule type="expression" dxfId="2616" priority="49">
      <formula>$S$46="встреча играется"</formula>
    </cfRule>
  </conditionalFormatting>
  <conditionalFormatting sqref="I46:R46">
    <cfRule type="expression" dxfId="2615" priority="16">
      <formula>$S$46="сыграна"</formula>
    </cfRule>
  </conditionalFormatting>
  <conditionalFormatting sqref="I47:R47 S16:S18 N31:N33">
    <cfRule type="expression" dxfId="2614" priority="50">
      <formula>$S$47="встреча играется"</formula>
    </cfRule>
  </conditionalFormatting>
  <conditionalFormatting sqref="I47:R47">
    <cfRule type="expression" dxfId="2613" priority="12">
      <formula>$S$47="сыграна"</formula>
    </cfRule>
  </conditionalFormatting>
  <conditionalFormatting sqref="I48:R48 P7:P9 K22:K24">
    <cfRule type="expression" dxfId="2612" priority="51">
      <formula>$S$48="встреча играется"</formula>
    </cfRule>
  </conditionalFormatting>
  <conditionalFormatting sqref="I49:R49 Q19:Q21 O25:O27">
    <cfRule type="expression" dxfId="2611" priority="52">
      <formula>$S$49="встреча играется"</formula>
    </cfRule>
  </conditionalFormatting>
  <conditionalFormatting sqref="I50:R50 S13:S15 M31:M33">
    <cfRule type="expression" dxfId="2610" priority="53">
      <formula>$S$50="встреча играется"</formula>
    </cfRule>
  </conditionalFormatting>
  <conditionalFormatting sqref="I51:R51 R16:R18 N28:N30">
    <cfRule type="expression" dxfId="2609" priority="54">
      <formula>$S$51="встреча играется"</formula>
    </cfRule>
  </conditionalFormatting>
  <conditionalFormatting sqref="I52:R52 N10:N12 L16:L18">
    <cfRule type="expression" dxfId="2608" priority="55">
      <formula>$S$52="встреча играется"</formula>
    </cfRule>
  </conditionalFormatting>
  <conditionalFormatting sqref="I53:R53 O7:O9 K19:K21">
    <cfRule type="expression" dxfId="2607" priority="56">
      <formula>$S$53="встреча играется"</formula>
    </cfRule>
  </conditionalFormatting>
  <conditionalFormatting sqref="I54:R54 R13:R15 M28:M30">
    <cfRule type="expression" dxfId="2606" priority="57">
      <formula>$S$54="встреча играется"</formula>
    </cfRule>
  </conditionalFormatting>
  <conditionalFormatting sqref="I55:R55 S25:S27 Q31:Q33">
    <cfRule type="expression" dxfId="2605" priority="58">
      <formula>$S$55="встреча играется"</formula>
    </cfRule>
  </conditionalFormatting>
  <conditionalFormatting sqref="I56:R56 N7:N9 K16:K18">
    <cfRule type="expression" dxfId="2604" priority="59">
      <formula>$S$56="встреча играется"</formula>
    </cfRule>
  </conditionalFormatting>
  <conditionalFormatting sqref="I57:R57 O13:O15 M19:M21">
    <cfRule type="expression" dxfId="2603" priority="60">
      <formula>$S$57="встреча играется"</formula>
    </cfRule>
  </conditionalFormatting>
  <conditionalFormatting sqref="I57:R57">
    <cfRule type="expression" dxfId="2602" priority="26">
      <formula>$S$57="сыграна"</formula>
    </cfRule>
  </conditionalFormatting>
  <conditionalFormatting sqref="I58:R58 S10:S12 L31:L33">
    <cfRule type="expression" dxfId="2601" priority="61">
      <formula>$S$58="встреча играется"</formula>
    </cfRule>
  </conditionalFormatting>
  <conditionalFormatting sqref="I58:R58">
    <cfRule type="expression" dxfId="2600" priority="27">
      <formula>$S$58="сыграна"</formula>
    </cfRule>
  </conditionalFormatting>
  <conditionalFormatting sqref="I59:R59 R22:R24 P28:P30">
    <cfRule type="expression" dxfId="2599" priority="62">
      <formula>$S$59="встреча играется"</formula>
    </cfRule>
  </conditionalFormatting>
  <conditionalFormatting sqref="I59:R59">
    <cfRule type="expression" dxfId="2598" priority="28">
      <formula>$S$59="сыграна"</formula>
    </cfRule>
  </conditionalFormatting>
  <conditionalFormatting sqref="I60:R60 M7:M9 K13:K15">
    <cfRule type="expression" dxfId="2597" priority="63">
      <formula>$S$60="встреча играется"</formula>
    </cfRule>
  </conditionalFormatting>
  <conditionalFormatting sqref="I60:R60">
    <cfRule type="expression" dxfId="2596" priority="29">
      <formula>$S$60="сыграна"</formula>
    </cfRule>
  </conditionalFormatting>
  <conditionalFormatting sqref="I61:R61 O10:O12 L19:L21">
    <cfRule type="expression" dxfId="2595" priority="64">
      <formula>$S$61="встреча играется"</formula>
    </cfRule>
  </conditionalFormatting>
  <conditionalFormatting sqref="I61:R61">
    <cfRule type="expression" dxfId="2594" priority="30">
      <formula>$S$61="сыграна"</formula>
    </cfRule>
  </conditionalFormatting>
  <conditionalFormatting sqref="I62:R62 Q16:Q18 N25:N27">
    <cfRule type="expression" dxfId="2593" priority="3">
      <formula>$S$62="встреча играется"</formula>
    </cfRule>
  </conditionalFormatting>
  <conditionalFormatting sqref="I63:R63 S22:S24 P31:P33">
    <cfRule type="expression" dxfId="2592" priority="65">
      <formula>$S$63="встреча играется"</formula>
    </cfRule>
  </conditionalFormatting>
  <conditionalFormatting sqref="I64:R64 M10:M12 L13:L15">
    <cfRule type="expression" dxfId="2591" priority="66">
      <formula>$S$64="встреча играется"</formula>
    </cfRule>
  </conditionalFormatting>
  <conditionalFormatting sqref="I65:R65 O16:O18 N19:N21">
    <cfRule type="expression" dxfId="2590" priority="67">
      <formula>$S$65="встреча играется"</formula>
    </cfRule>
  </conditionalFormatting>
  <conditionalFormatting sqref="I66:R66 Q22:Q24 P25:P27">
    <cfRule type="expression" dxfId="2589" priority="68">
      <formula>$S$66="встреча играется"</formula>
    </cfRule>
  </conditionalFormatting>
  <conditionalFormatting sqref="I67:R67 S28:S30 R31:R33">
    <cfRule type="expression" dxfId="2588" priority="69">
      <formula>$S$67="встреча играется"</formula>
    </cfRule>
  </conditionalFormatting>
  <conditionalFormatting sqref="I68:R68 L7:L9 K10:K12">
    <cfRule type="expression" dxfId="2587" priority="70">
      <formula>$S$68="встреча играется"</formula>
    </cfRule>
  </conditionalFormatting>
  <conditionalFormatting sqref="I69:R69 N13:N15 M16:M18">
    <cfRule type="expression" dxfId="2586" priority="71">
      <formula>$S$69="встреча играется"</formula>
    </cfRule>
  </conditionalFormatting>
  <conditionalFormatting sqref="I70:R70 P19:P21 O22:O24">
    <cfRule type="expression" dxfId="2585" priority="72">
      <formula>$S$70="встреча играется"</formula>
    </cfRule>
  </conditionalFormatting>
  <conditionalFormatting sqref="I71:R71 R25:R27 Q28:Q30">
    <cfRule type="expression" dxfId="2584" priority="73">
      <formula>$S$71="встреча играется"</formula>
    </cfRule>
  </conditionalFormatting>
  <conditionalFormatting sqref="J7:J33">
    <cfRule type="endsWith" dxfId="2583" priority="1" operator="endsWith" text="+">
      <formula>RIGHT((J7),LEN("+"))=("+")</formula>
    </cfRule>
  </conditionalFormatting>
  <dataValidations count="1">
    <dataValidation type="list" allowBlank="1" sqref="P36:P71" xr:uid="{00000000-0002-0000-2100-000000000000}">
      <formula1>'C3_2'!Список_счета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367</v>
      </c>
      <c r="E7" s="22"/>
      <c r="F7" s="67"/>
      <c r="G7" s="150">
        <v>1</v>
      </c>
      <c r="H7" s="97"/>
      <c r="I7" s="97"/>
      <c r="J7" s="100" t="s">
        <v>368</v>
      </c>
      <c r="K7" s="117"/>
      <c r="L7" s="23">
        <f>IF(LEFT(P68,1)="L",0,(IF(P68="","",(IF(LEFT(P68,1)&gt;RIGHT(P68,1),2,1)))))</f>
        <v>1</v>
      </c>
      <c r="M7" s="23" t="str">
        <f>IF(LEFT(P60,1)="L",0,(IF(P60="","",(IF(LEFT(P60,1)&gt;RIGHT(P60,1),2,1)))))</f>
        <v/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2</v>
      </c>
      <c r="P7" s="23">
        <f>IF(RIGHT(P48,1)="L",0,(IF(P48="","",(IF(RIGHT(P48,1)&gt;LEFT(P48,1),2,1)))))</f>
        <v>1</v>
      </c>
      <c r="Q7" s="23">
        <f>IF(LEFT(P45,1)="L",0,(IF(P45="","",(IF(LEFT(P45,1)&gt;RIGHT(P45,1),2,1)))))</f>
        <v>1</v>
      </c>
      <c r="R7" s="23">
        <f>IF(RIGHT(P42,1)="L",0,(IF(P42="","",(IF(RIGHT(P42,1)&gt;LEFT(P42,1),2,1)))))</f>
        <v>1</v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8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369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1:3</v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>2:3</v>
      </c>
      <c r="O8" s="28" t="str">
        <f>IF(LEFT(P53,1)="W",$M$4&amp;":0(W)",IF(LEFT(P53,1)="L","0:"&amp;$M$4&amp;"(L)",IF(P53="","",P53)))</f>
        <v>3:2</v>
      </c>
      <c r="P8" s="26" t="str">
        <f>IF(RIGHT(P48,1)="W",$M$4&amp;":0(W)",IF(RIGHT(P48,1)="L","0:"&amp;$M$4&amp;"(L)",IF(P48="","",RIGHT(P48,1)&amp;":"&amp;LEFT(P48,1))))</f>
        <v>0:3</v>
      </c>
      <c r="Q8" s="27" t="str">
        <f>IF(LEFT(P45,1)="W",$M$4&amp;":0(W)",IF(LEFT(P45,1)="L","0:"&amp;$M$4&amp;"(L)",IF(P45="","",P45)))</f>
        <v>0:3</v>
      </c>
      <c r="R8" s="26" t="str">
        <f>IF(RIGHT(P42,1)="W",$M$4&amp;":0(W)",IF(RIGHT(P42,1)="L","0:"&amp;$M$4&amp;"(L)",IF(P42="","",RIGHT(P42,1)&amp;":"&amp;LEFT(P42,1))))</f>
        <v>0:3</v>
      </c>
      <c r="S8" s="39" t="str">
        <f>IF(LEFT(P39,1)="W",$M$4&amp;":0(W)",IF(LEFT(P39,1)="L","0:"&amp;$M$4&amp;"(L)",IF(P39="","",P39)))</f>
        <v>2:3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370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371</v>
      </c>
      <c r="E10" s="22"/>
      <c r="F10" s="67"/>
      <c r="G10" s="150">
        <v>2</v>
      </c>
      <c r="H10" s="97"/>
      <c r="I10" s="97"/>
      <c r="J10" s="100" t="s">
        <v>372</v>
      </c>
      <c r="K10" s="33">
        <f>IF(RIGHT(P68,1)="L",0,(IF(P68="","",(IF(RIGHT(P68,1)&gt;LEFT(P68,1),2,1)))))</f>
        <v>2</v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2</v>
      </c>
      <c r="O10" s="24">
        <f>IF(LEFT(P61,1)="L",0,(IF(P61="","",(IF(LEFT(P61,1)&gt;RIGHT(P61,1),2,1)))))</f>
        <v>2</v>
      </c>
      <c r="P10" s="23">
        <f>IF(LEFT(P44,1)="L",0,(IF(P44="","",(IF(LEFT(P44,1)&gt;RIGHT(P44,1),2,1)))))</f>
        <v>2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11</v>
      </c>
      <c r="U10" s="166"/>
      <c r="V10" s="91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373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3:1</v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3:1</v>
      </c>
      <c r="O11" s="28" t="str">
        <f>IF(LEFT(P61,1)="W",$M$4&amp;":0(W)",IF(LEFT(P61,1)="L","0:"&amp;$M$4&amp;"(L)",IF(P61="","",P61)))</f>
        <v>3:0</v>
      </c>
      <c r="P11" s="27" t="str">
        <f>IF(LEFT(P44,1)="W",$M$4&amp;":0(W)",IF(LEFT(P44,1)="L","0:"&amp;$M$4&amp;"(L)",IF(P44="","",P44)))</f>
        <v>3:1</v>
      </c>
      <c r="Q11" s="26" t="str">
        <f>IF(RIGHT(P40,1)="W",$M$4&amp;":0(W)",IF(RIGHT(P40,1)="L","0:"&amp;$M$4&amp;"(L)",IF(P40="","",RIGHT(P40,1)&amp;":"&amp;LEFT(P40,1))))</f>
        <v>0:3</v>
      </c>
      <c r="R11" s="27" t="str">
        <f>IF(LEFT(P37,1)="W",$M$4&amp;":0(W)",IF(LEFT(P37,1)="L","0:"&amp;$M$4&amp;"(L)",IF(P37="","",P37)))</f>
        <v>0:3</v>
      </c>
      <c r="S11" s="29" t="str">
        <f>IF(RIGHT(P58,1)="W",$M$4&amp;":0(W)",IF(RIGHT(P58,1)="L","0:"&amp;$M$4&amp;"(L)",IF(P58="","",RIGHT(P58,1)&amp;":"&amp;LEFT(P58,1))))</f>
        <v>2:3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374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375</v>
      </c>
      <c r="E13" s="22"/>
      <c r="F13" s="67"/>
      <c r="G13" s="150">
        <v>3</v>
      </c>
      <c r="H13" s="97"/>
      <c r="I13" s="97"/>
      <c r="J13" s="100" t="s">
        <v>370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151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376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377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378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1</v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9</v>
      </c>
      <c r="U16" s="166"/>
      <c r="V16" s="91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3:2</v>
      </c>
      <c r="L17" s="26" t="str">
        <f>IF(RIGHT(P52,1)="W",$M$4&amp;":0(W)",IF(RIGHT(P52,1)="L","0:"&amp;$M$4&amp;"(L)",IF(P52="","",RIGHT(P52,1)&amp;":"&amp;LEFT(P52,1))))</f>
        <v>1:3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2:3</v>
      </c>
      <c r="Q17" s="27" t="str">
        <f>IF(LEFT(P62,1)="W",$M$4&amp;":0(W)",IF(LEFT(P62,1)="L","0:"&amp;$M$4&amp;"(L)",IF(P62="","",P62)))</f>
        <v>2:3</v>
      </c>
      <c r="R17" s="26" t="str">
        <f>IF(RIGHT(P51,1)="W",$M$4&amp;":0(W)",IF(RIGHT(P51,1)="L","0:"&amp;$M$4&amp;"(L)",IF(P51="","",RIGHT(P51,1)&amp;":"&amp;LEFT(P51,1))))</f>
        <v>0:3</v>
      </c>
      <c r="S17" s="39" t="str">
        <f>IF(LEFT(P47,1)="W",$M$4&amp;":0(W)",IF(LEFT(P47,1)="L","0:"&amp;$M$4&amp;"(L)",IF(P47="","",P47)))</f>
        <v>2:3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379</v>
      </c>
      <c r="K19" s="33">
        <f>IF(RIGHT(P53,1)="L",0,(IF(P53="","",(IF(RIGHT(P53,1)&gt;LEFT(P53,1),2,1)))))</f>
        <v>1</v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>
        <f>IF(RIGHT(P49,1)="L",0,(IF(P49="","",(IF(RIGHT(P49,1)&gt;LEFT(P49,1),2,1)))))</f>
        <v>2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8</v>
      </c>
      <c r="U19" s="166"/>
      <c r="V19" s="91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2:3</v>
      </c>
      <c r="L20" s="26" t="str">
        <f>IF(RIGHT(P61,1)="W",$M$4&amp;":0(W)",IF(RIGHT(P61,1)="L","0:"&amp;$M$4&amp;"(L)",IF(P61="","",RIGHT(P61,1)&amp;":"&amp;LEFT(P61,1))))</f>
        <v>0:3</v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0:3</v>
      </c>
      <c r="O20" s="104"/>
      <c r="P20" s="27" t="str">
        <f>IF(LEFT(P70,1)="W",$M$4&amp;":0(W)",IF(LEFT(P70,1)="L","0:"&amp;$M$4&amp;"(L)",IF(P70="","",P70)))</f>
        <v>0:3</v>
      </c>
      <c r="Q20" s="26" t="str">
        <f>IF(RIGHT(P49,1)="W",$M$4&amp;":0(W)",IF(RIGHT(P49,1)="L","0:"&amp;$M$4&amp;"(L)",IF(P49="","",RIGHT(P49,1)&amp;":"&amp;LEFT(P49,1))))</f>
        <v>3:0</v>
      </c>
      <c r="R20" s="27" t="str">
        <f>IF(LEFT(P46,1)="W",$M$4&amp;":0(W)",IF(LEFT(P46,1)="L","0:"&amp;$M$4&amp;"(L)",IF(P46="","",P46)))</f>
        <v>1:3</v>
      </c>
      <c r="S20" s="29" t="str">
        <f>IF(RIGHT(P43,1)="W",$M$4&amp;":0(W)",IF(RIGHT(P43,1)="L","0:"&amp;$M$4&amp;"(L)",IF(P43="","",RIGHT(P43,1)&amp;":"&amp;LEFT(P43,1))))</f>
        <v>1:3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380</v>
      </c>
      <c r="K22" s="33">
        <f>IF(LEFT(P48,1)="L",0,(IF(P48="","",(IF(LEFT(P48,1)&gt;RIGHT(P48,1),2,1)))))</f>
        <v>2</v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2</v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2</v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12</v>
      </c>
      <c r="U22" s="166"/>
      <c r="V22" s="91" t="s">
        <v>11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3:0</v>
      </c>
      <c r="L23" s="26" t="str">
        <f>IF(RIGHT(P44,1)="W",$M$4&amp;":0(W)",IF(RIGHT(P44,1)="L","0:"&amp;$M$4&amp;"(L)",IF(P44="","",RIGHT(P44,1)&amp;":"&amp;LEFT(P44,1))))</f>
        <v>1:3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3:2</v>
      </c>
      <c r="O23" s="35" t="str">
        <f>IF(RIGHT(P70,1)="W",$M$4&amp;":0(W)",IF(RIGHT(P70,1)="L","0:"&amp;$M$4&amp;"(L)",IF(P70="","",RIGHT(P70,1)&amp;":"&amp;LEFT(P70,1))))</f>
        <v>3:0</v>
      </c>
      <c r="P23" s="107"/>
      <c r="Q23" s="26" t="str">
        <f>IF(RIGHT(P66,1)="W",$M$4&amp;":0(W)",IF(RIGHT(P66,1)="L","0:"&amp;$M$4&amp;"(L)",IF(P66="","",RIGHT(P66,1)&amp;":"&amp;LEFT(P66,1))))</f>
        <v>1:3</v>
      </c>
      <c r="R23" s="26" t="str">
        <f>IF(RIGHT(P59,1)="W",$M$4&amp;":0(W)",IF(RIGHT(P59,1)="L","0:"&amp;$M$4&amp;"(L)",IF(P59="","",RIGHT(P59,1)&amp;":"&amp;LEFT(P59,1))))</f>
        <v>3:0</v>
      </c>
      <c r="S23" s="39" t="str">
        <f>IF(LEFT(P63,1)="W",$M$4&amp;":0(W)",IF(LEFT(P63,1)="L","0:"&amp;$M$4&amp;"(L)",IF(P63="","",P63)))</f>
        <v>3:0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381</v>
      </c>
      <c r="K25" s="33">
        <f>IF(RIGHT(P45,1)="L",0,(IF(P45="","",(IF(RIGHT(P45,1)&gt;LEFT(P45,1),2,1)))))</f>
        <v>2</v>
      </c>
      <c r="L25" s="23">
        <f>IF(LEFT(P40,1)="L",0,(IF(P40="","",(IF(LEFT(P40,1)&gt;RIGHT(P40,1),2,1)))))</f>
        <v>2</v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1</v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13</v>
      </c>
      <c r="U25" s="166"/>
      <c r="V25" s="91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3:0</v>
      </c>
      <c r="L26" s="27" t="str">
        <f>IF(LEFT(P40,1)="W",$M$4&amp;":0(W)",IF(LEFT(P40,1)="L","0:"&amp;$M$4&amp;"(L)",IF(P40="","",P40)))</f>
        <v>3:0</v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3:2</v>
      </c>
      <c r="O26" s="28" t="str">
        <f>IF(LEFT(P49,1)="W",$M$4&amp;":0(W)",IF(LEFT(P49,1)="L","0:"&amp;$M$4&amp;"(L)",IF(P49="","",P49)))</f>
        <v>0:3</v>
      </c>
      <c r="P26" s="28" t="str">
        <f>IF(LEFT(P66,1)="W",$M$4&amp;":0(W)",IF(LEFT(P66,1)="L","0:"&amp;$M$4&amp;"(L)",IF(P66="","",P66)))</f>
        <v>3:1</v>
      </c>
      <c r="Q26" s="107"/>
      <c r="R26" s="27" t="str">
        <f>IF(LEFT(P71,1)="W",$M$4&amp;":0(W)",IF(LEFT(P71,1)="L","0:"&amp;$M$4&amp;"(L)",IF(P71="","",P71)))</f>
        <v>3:1</v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>
        <v>5</v>
      </c>
      <c r="J28" s="100" t="s">
        <v>382</v>
      </c>
      <c r="K28" s="33">
        <f>IF(LEFT(P42,1)="L",0,(IF(P42="","",(IF(LEFT(P42,1)&gt;RIGHT(P42,1),2,1)))))</f>
        <v>2</v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1</v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12</v>
      </c>
      <c r="U28" s="166"/>
      <c r="V28" s="91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3:0</v>
      </c>
      <c r="L29" s="26" t="str">
        <f>IF(RIGHT(P37,1)="W",$M$4&amp;":0(W)",IF(RIGHT(P37,1)="L","0:"&amp;$M$4&amp;"(L)",IF(P37="","",RIGHT(P37,1)&amp;":"&amp;LEFT(P37,1))))</f>
        <v>3:0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3:0</v>
      </c>
      <c r="O29" s="35" t="str">
        <f>IF(RIGHT(P46,1)="W",$M$4&amp;":0(W)",IF(RIGHT(P46,1)="L","0:"&amp;$M$4&amp;"(L)",IF(P46="","",RIGHT(P46,1)&amp;":"&amp;LEFT(P46,1))))</f>
        <v>3:1</v>
      </c>
      <c r="P29" s="28" t="str">
        <f>IF(LEFT(P59,1)="W",$M$4&amp;":0(W)",IF(LEFT(P59,1)="L","0:"&amp;$M$4&amp;"(L)",IF(P59="","",P59)))</f>
        <v>0:3</v>
      </c>
      <c r="Q29" s="26" t="str">
        <f>IF(RIGHT(P71,1)="W",$M$4&amp;":0(W)",IF(RIGHT(P71,1)="L","0:"&amp;$M$4&amp;"(L)",IF(P71="","",RIGHT(P71,1)&amp;":"&amp;LEFT(P71,1))))</f>
        <v>1:3</v>
      </c>
      <c r="R29" s="107"/>
      <c r="S29" s="29" t="str">
        <f>IF(RIGHT(P67,1)="W",$M$4&amp;":0(W)",IF(RIGHT(P67,1)="L","0:"&amp;$M$4&amp;"(L)",IF(P67="","",RIGHT(P67,1)&amp;":"&amp;LEFT(P67,1))))</f>
        <v>3:0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383</v>
      </c>
      <c r="K31" s="33">
        <f>IF(RIGHT(P39,1)="L",0,(IF(P39="","",(IF(RIGHT(P39,1)&gt;LEFT(P39,1),2,1)))))</f>
        <v>2</v>
      </c>
      <c r="L31" s="23">
        <f>IF(LEFT(P58,1)="L",0,(IF(P58="","",(IF(LEFT(P58,1)&gt;RIGHT(P58,1),2,1)))))</f>
        <v>2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2</v>
      </c>
      <c r="P31" s="24">
        <f>IF(RIGHT(P63,1)="L",0,(IF(P63="","",(IF(RIGHT(P63,1)&gt;LEFT(P63,1),2,1)))))</f>
        <v>1</v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11</v>
      </c>
      <c r="U31" s="166"/>
      <c r="V31" s="91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3:2</v>
      </c>
      <c r="L32" s="27" t="str">
        <f>IF(LEFT(P58,1)="W",$M$4&amp;":0(W)",IF(LEFT(P58,1)="L","0:"&amp;$M$4&amp;"(L)",IF(P58="","",P58)))</f>
        <v>3:2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3:2</v>
      </c>
      <c r="O32" s="28" t="str">
        <f>IF(LEFT(P43,1)="W",$M$4&amp;":0(W)",IF(LEFT(P43,1)="L","0:"&amp;$M$4&amp;"(L)",IF(P43="","",P43)))</f>
        <v>3:1</v>
      </c>
      <c r="P32" s="35" t="str">
        <f>IF(RIGHT(P63,1)="W",$M$4&amp;":0(W)",IF(RIGHT(P63,1)="L","0:"&amp;$M$4&amp;"(L)",IF(P63="","",RIGHT(P63,1)&amp;":"&amp;LEFT(P63,1))))</f>
        <v>0:3</v>
      </c>
      <c r="Q32" s="26" t="str">
        <f>IF(RIGHT(P55,1)="W",$M$4&amp;":0(W)",IF(RIGHT(P55,1)="L","0:"&amp;$M$4&amp;"(L)",IF(P55="","",RIGHT(P55,1)&amp;":"&amp;LEFT(P55,1))))</f>
        <v>0:3</v>
      </c>
      <c r="R32" s="27" t="str">
        <f>IF(LEFT(P67,1)="W",$M$4&amp;":0(W)",IF(LEFT(P67,1)="L","0:"&amp;$M$4&amp;"(L)",IF(P67="","",P67)))</f>
        <v>0:3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IF('C4_2'!Уч3="","",'C4_2'!Уч3)</f>
        <v>Есентаев Тастанбек</v>
      </c>
      <c r="K36" s="82" t="str">
        <f t="shared" ref="K36:K71" si="0">"-"</f>
        <v>-</v>
      </c>
      <c r="L36" s="162" t="str">
        <f>IF('C4_2'!Уч7="","",'C4_2'!Уч7)</f>
        <v>Рахимжанов Расул+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32</v>
      </c>
      <c r="J37" s="84" t="str">
        <f>IF('C4_2'!Уч2="","",'C4_2'!Уч2)</f>
        <v>Кабдулла Нурахмет+</v>
      </c>
      <c r="K37" s="85" t="str">
        <f t="shared" si="0"/>
        <v>-</v>
      </c>
      <c r="L37" s="163" t="str">
        <f>IF('C4_2'!Уч8="","",'C4_2'!Уч8)</f>
        <v>Сердюк Яна+</v>
      </c>
      <c r="M37" s="127"/>
      <c r="N37" s="127"/>
      <c r="O37" s="128"/>
      <c r="P37" s="58" t="s">
        <v>39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10</v>
      </c>
      <c r="J38" s="86" t="str">
        <f>IF('C4_2'!Уч4="","",'C4_2'!Уч4)</f>
        <v>Канкетаев Манарбек+</v>
      </c>
      <c r="K38" s="87" t="str">
        <f t="shared" si="0"/>
        <v>-</v>
      </c>
      <c r="L38" s="164" t="str">
        <f>IF('C4_2'!Уч6="","",'C4_2'!Уч6)</f>
        <v>Бабич Денис+</v>
      </c>
      <c r="M38" s="115"/>
      <c r="N38" s="115"/>
      <c r="O38" s="116"/>
      <c r="P38" s="88" t="s">
        <v>42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32</v>
      </c>
      <c r="J39" s="89" t="str">
        <f>IF('C4_2'!Уч1="","",'C4_2'!Уч1)</f>
        <v>Ерубаев Дамир+</v>
      </c>
      <c r="K39" s="90" t="str">
        <f t="shared" si="0"/>
        <v>-</v>
      </c>
      <c r="L39" s="165" t="str">
        <f>IF('C4_2'!Уч9="","",'C4_2'!Уч9)</f>
        <v>Ербулеков Сагиндык+</v>
      </c>
      <c r="M39" s="121"/>
      <c r="N39" s="121"/>
      <c r="O39" s="122"/>
      <c r="P39" s="66" t="s">
        <v>42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10</v>
      </c>
      <c r="J40" s="81" t="str">
        <f>IF('C4_2'!Уч7="","",'C4_2'!Уч7)</f>
        <v>Рахимжанов Расул+</v>
      </c>
      <c r="K40" s="82" t="str">
        <f t="shared" si="0"/>
        <v>-</v>
      </c>
      <c r="L40" s="162" t="str">
        <f>IF('C4_2'!Уч2="","",'C4_2'!Уч2)</f>
        <v>Кабдулла Нурахмет+</v>
      </c>
      <c r="M40" s="124"/>
      <c r="N40" s="124"/>
      <c r="O40" s="125"/>
      <c r="P40" s="53" t="s">
        <v>35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IF('C4_2'!Уч6="","",'C4_2'!Уч6)</f>
        <v>Бабич Денис+</v>
      </c>
      <c r="K41" s="85" t="str">
        <f t="shared" si="0"/>
        <v>-</v>
      </c>
      <c r="L41" s="163" t="str">
        <f>IF('C4_2'!Уч3="","",'C4_2'!Уч3)</f>
        <v>Есентаев Тастанбек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11</v>
      </c>
      <c r="J42" s="86" t="str">
        <f>IF('C4_2'!Уч8="","",'C4_2'!Уч8)</f>
        <v>Сердюк Яна+</v>
      </c>
      <c r="K42" s="87" t="str">
        <f t="shared" si="0"/>
        <v>-</v>
      </c>
      <c r="L42" s="164" t="str">
        <f>IF('C4_2'!Уч1="","",'C4_2'!Уч1)</f>
        <v>Ерубаев Дамир+</v>
      </c>
      <c r="M42" s="115"/>
      <c r="N42" s="115"/>
      <c r="O42" s="116"/>
      <c r="P42" s="62" t="s">
        <v>35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10</v>
      </c>
      <c r="J43" s="89" t="str">
        <f>IF('C4_2'!Уч9="","",'C4_2'!Уч9)</f>
        <v>Ербулеков Сагиндык+</v>
      </c>
      <c r="K43" s="90" t="str">
        <f t="shared" si="0"/>
        <v>-</v>
      </c>
      <c r="L43" s="165" t="str">
        <f>IF('C4_2'!Уч5="","",'C4_2'!Уч5)</f>
        <v>Темиргалиев Жомарт+</v>
      </c>
      <c r="M43" s="121"/>
      <c r="N43" s="121"/>
      <c r="O43" s="122"/>
      <c r="P43" s="66" t="s">
        <v>37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10</v>
      </c>
      <c r="J44" s="81" t="str">
        <f>IF('C4_2'!Уч2="","",'C4_2'!Уч2)</f>
        <v>Кабдулла Нурахмет+</v>
      </c>
      <c r="K44" s="82" t="str">
        <f t="shared" si="0"/>
        <v>-</v>
      </c>
      <c r="L44" s="162" t="str">
        <f>IF('C4_2'!Уч6="","",'C4_2'!Уч6)</f>
        <v>Бабич Денис+</v>
      </c>
      <c r="M44" s="124"/>
      <c r="N44" s="124"/>
      <c r="O44" s="125"/>
      <c r="P44" s="53" t="s">
        <v>37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10</v>
      </c>
      <c r="J45" s="84" t="str">
        <f>IF('C4_2'!Уч1="","",'C4_2'!Уч1)</f>
        <v>Ерубаев Дамир+</v>
      </c>
      <c r="K45" s="85" t="str">
        <f t="shared" si="0"/>
        <v>-</v>
      </c>
      <c r="L45" s="163" t="str">
        <f>IF('C4_2'!Уч7="","",'C4_2'!Уч7)</f>
        <v>Рахимжанов Расул+</v>
      </c>
      <c r="M45" s="127"/>
      <c r="N45" s="127"/>
      <c r="O45" s="128"/>
      <c r="P45" s="58" t="s">
        <v>39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11</v>
      </c>
      <c r="J46" s="86" t="str">
        <f>IF('C4_2'!Уч5="","",'C4_2'!Уч5)</f>
        <v>Темиргалиев Жомарт+</v>
      </c>
      <c r="K46" s="87" t="str">
        <f t="shared" si="0"/>
        <v>-</v>
      </c>
      <c r="L46" s="164" t="str">
        <f>IF('C4_2'!Уч8="","",'C4_2'!Уч8)</f>
        <v>Сердюк Яна+</v>
      </c>
      <c r="M46" s="115"/>
      <c r="N46" s="115"/>
      <c r="O46" s="116"/>
      <c r="P46" s="62" t="s">
        <v>41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10</v>
      </c>
      <c r="J47" s="89" t="str">
        <f>IF('C4_2'!Уч4="","",'C4_2'!Уч4)</f>
        <v>Канкетаев Манарбек+</v>
      </c>
      <c r="K47" s="90" t="str">
        <f t="shared" si="0"/>
        <v>-</v>
      </c>
      <c r="L47" s="165" t="str">
        <f>IF('C4_2'!Уч9="","",'C4_2'!Уч9)</f>
        <v>Ербулеков Сагиндык+</v>
      </c>
      <c r="M47" s="121"/>
      <c r="N47" s="121"/>
      <c r="O47" s="122"/>
      <c r="P47" s="66" t="s">
        <v>42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11</v>
      </c>
      <c r="J48" s="81" t="str">
        <f>IF('C4_2'!Уч6="","",'C4_2'!Уч6)</f>
        <v>Бабич Денис+</v>
      </c>
      <c r="K48" s="82" t="str">
        <f t="shared" si="0"/>
        <v>-</v>
      </c>
      <c r="L48" s="162" t="str">
        <f>IF('C4_2'!Уч1="","",'C4_2'!Уч1)</f>
        <v>Ерубаев Дамир+</v>
      </c>
      <c r="M48" s="124"/>
      <c r="N48" s="124"/>
      <c r="O48" s="125"/>
      <c r="P48" s="53" t="s">
        <v>35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9</v>
      </c>
      <c r="J49" s="84" t="str">
        <f>IF('C4_2'!Уч7="","",'C4_2'!Уч7)</f>
        <v>Рахимжанов Расул+</v>
      </c>
      <c r="K49" s="85" t="str">
        <f t="shared" si="0"/>
        <v>-</v>
      </c>
      <c r="L49" s="163" t="str">
        <f>IF('C4_2'!Уч5="","",'C4_2'!Уч5)</f>
        <v>Темиргалиев Жомарт+</v>
      </c>
      <c r="M49" s="127"/>
      <c r="N49" s="127"/>
      <c r="O49" s="128"/>
      <c r="P49" s="58" t="s">
        <v>39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IF('C4_2'!Уч9="","",'C4_2'!Уч9)</f>
        <v>Ербулеков Сагиндык+</v>
      </c>
      <c r="K50" s="87" t="str">
        <f t="shared" si="0"/>
        <v>-</v>
      </c>
      <c r="L50" s="164" t="str">
        <f>IF('C4_2'!Уч3="","",'C4_2'!Уч3)</f>
        <v>Есентаев Тастанбек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11</v>
      </c>
      <c r="J51" s="89" t="str">
        <f>IF('C4_2'!Уч8="","",'C4_2'!Уч8)</f>
        <v>Сердюк Яна+</v>
      </c>
      <c r="K51" s="90" t="str">
        <f t="shared" si="0"/>
        <v>-</v>
      </c>
      <c r="L51" s="165" t="str">
        <f>IF('C4_2'!Уч4="","",'C4_2'!Уч4)</f>
        <v>Канкетаев Манарбек+</v>
      </c>
      <c r="M51" s="121"/>
      <c r="N51" s="121"/>
      <c r="O51" s="122"/>
      <c r="P51" s="66" t="s">
        <v>35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11</v>
      </c>
      <c r="J52" s="81" t="str">
        <f>IF('C4_2'!Уч2="","",'C4_2'!Уч2)</f>
        <v>Кабдулла Нурахмет+</v>
      </c>
      <c r="K52" s="82" t="str">
        <f t="shared" si="0"/>
        <v>-</v>
      </c>
      <c r="L52" s="162" t="str">
        <f>IF('C4_2'!Уч4="","",'C4_2'!Уч4)</f>
        <v>Канкетаев Манарбек+</v>
      </c>
      <c r="M52" s="124"/>
      <c r="N52" s="124"/>
      <c r="O52" s="125"/>
      <c r="P52" s="53" t="s">
        <v>37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9</v>
      </c>
      <c r="J53" s="84" t="str">
        <f>IF('C4_2'!Уч1="","",'C4_2'!Уч1)</f>
        <v>Ерубаев Дамир+</v>
      </c>
      <c r="K53" s="85" t="str">
        <f t="shared" si="0"/>
        <v>-</v>
      </c>
      <c r="L53" s="163" t="str">
        <f>IF('C4_2'!Уч5="","",'C4_2'!Уч5)</f>
        <v>Темиргалиев Жомарт+</v>
      </c>
      <c r="M53" s="127"/>
      <c r="N53" s="127"/>
      <c r="O53" s="128"/>
      <c r="P53" s="58" t="s">
        <v>38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IF('C4_2'!Уч3="","",'C4_2'!Уч3)</f>
        <v>Есентаев Тастанбек</v>
      </c>
      <c r="K54" s="87" t="str">
        <f t="shared" si="0"/>
        <v>-</v>
      </c>
      <c r="L54" s="164" t="str">
        <f>IF('C4_2'!Уч8="","",'C4_2'!Уч8)</f>
        <v>Сердюк Яна+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10</v>
      </c>
      <c r="J55" s="89" t="str">
        <f>IF('C4_2'!Уч7="","",'C4_2'!Уч7)</f>
        <v>Рахимжанов Расул+</v>
      </c>
      <c r="K55" s="90" t="str">
        <f t="shared" si="0"/>
        <v>-</v>
      </c>
      <c r="L55" s="165" t="str">
        <f>IF('C4_2'!Уч9="","",'C4_2'!Уч9)</f>
        <v>Ербулеков Сагиндык+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11</v>
      </c>
      <c r="J56" s="81" t="str">
        <f>IF('C4_2'!Уч4="","",'C4_2'!Уч4)</f>
        <v>Канкетаев Манарбек+</v>
      </c>
      <c r="K56" s="82" t="str">
        <f t="shared" si="0"/>
        <v>-</v>
      </c>
      <c r="L56" s="162" t="str">
        <f>IF('C4_2'!Уч1="","",'C4_2'!Уч1)</f>
        <v>Ерубаев Дамир+</v>
      </c>
      <c r="M56" s="124"/>
      <c r="N56" s="124"/>
      <c r="O56" s="125"/>
      <c r="P56" s="53" t="s">
        <v>38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IF('C4_2'!Уч5="","",'C4_2'!Уч5)</f>
        <v>Темиргалиев Жомарт+</v>
      </c>
      <c r="K57" s="85" t="str">
        <f t="shared" si="0"/>
        <v>-</v>
      </c>
      <c r="L57" s="163" t="str">
        <f>IF('C4_2'!Уч3="","",'C4_2'!Уч3)</f>
        <v>Есентаев Тастанбек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9</v>
      </c>
      <c r="J58" s="86" t="str">
        <f>IF('C4_2'!Уч9="","",'C4_2'!Уч9)</f>
        <v>Ербулеков Сагиндык+</v>
      </c>
      <c r="K58" s="87" t="str">
        <f t="shared" si="0"/>
        <v>-</v>
      </c>
      <c r="L58" s="164" t="str">
        <f>IF('C4_2'!Уч2="","",'C4_2'!Уч2)</f>
        <v>Кабдулла Нурахмет+</v>
      </c>
      <c r="M58" s="115"/>
      <c r="N58" s="115"/>
      <c r="O58" s="116"/>
      <c r="P58" s="62" t="s">
        <v>38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10</v>
      </c>
      <c r="J59" s="89" t="str">
        <f>IF('C4_2'!Уч8="","",'C4_2'!Уч8)</f>
        <v>Сердюк Яна+</v>
      </c>
      <c r="K59" s="90" t="str">
        <f t="shared" si="0"/>
        <v>-</v>
      </c>
      <c r="L59" s="165" t="str">
        <f>IF('C4_2'!Уч6="","",'C4_2'!Уч6)</f>
        <v>Бабич Денис+</v>
      </c>
      <c r="M59" s="121"/>
      <c r="N59" s="121"/>
      <c r="O59" s="122"/>
      <c r="P59" s="66" t="s">
        <v>39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IF('C4_2'!Уч1="","",'C4_2'!Уч1)</f>
        <v>Ерубаев Дамир+</v>
      </c>
      <c r="K60" s="82" t="str">
        <f t="shared" si="0"/>
        <v>-</v>
      </c>
      <c r="L60" s="162" t="str">
        <f>IF('C4_2'!Уч3="","",'C4_2'!Уч3)</f>
        <v>Есентаев Тастанбек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9</v>
      </c>
      <c r="J61" s="84" t="str">
        <f>IF('C4_2'!Уч2="","",'C4_2'!Уч2)</f>
        <v>Кабдулла Нурахмет+</v>
      </c>
      <c r="K61" s="85" t="str">
        <f t="shared" si="0"/>
        <v>-</v>
      </c>
      <c r="L61" s="163" t="str">
        <f>IF('C4_2'!Уч5="","",'C4_2'!Уч5)</f>
        <v>Темиргалиев Жомарт+</v>
      </c>
      <c r="M61" s="127"/>
      <c r="N61" s="127"/>
      <c r="O61" s="128"/>
      <c r="P61" s="58" t="s">
        <v>35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11</v>
      </c>
      <c r="J62" s="86" t="str">
        <f>IF('C4_2'!Уч4="","",'C4_2'!Уч4)</f>
        <v>Канкетаев Манарбек+</v>
      </c>
      <c r="K62" s="87" t="str">
        <f t="shared" si="0"/>
        <v>-</v>
      </c>
      <c r="L62" s="164" t="str">
        <f>IF('C4_2'!Уч7="","",'C4_2'!Уч7)</f>
        <v>Рахимжанов Расул+</v>
      </c>
      <c r="M62" s="115"/>
      <c r="N62" s="115"/>
      <c r="O62" s="116"/>
      <c r="P62" s="62" t="s">
        <v>42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10</v>
      </c>
      <c r="J63" s="89" t="str">
        <f>IF('C4_2'!Уч6="","",'C4_2'!Уч6)</f>
        <v>Бабич Денис+</v>
      </c>
      <c r="K63" s="90" t="str">
        <f t="shared" si="0"/>
        <v>-</v>
      </c>
      <c r="L63" s="165" t="str">
        <f>IF('C4_2'!Уч9="","",'C4_2'!Уч9)</f>
        <v>Ербулеков Сагиндык+</v>
      </c>
      <c r="M63" s="121"/>
      <c r="N63" s="121"/>
      <c r="O63" s="122"/>
      <c r="P63" s="66" t="s">
        <v>35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IF('C4_2'!Уч3="","",'C4_2'!Уч3)</f>
        <v>Есентаев Тастанбек</v>
      </c>
      <c r="K64" s="82" t="str">
        <f t="shared" si="0"/>
        <v>-</v>
      </c>
      <c r="L64" s="162" t="str">
        <f>IF('C4_2'!Уч2="","",'C4_2'!Уч2)</f>
        <v>Кабдулла Нурахмет+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9</v>
      </c>
      <c r="J65" s="84" t="str">
        <f>IF('C4_2'!Уч5="","",'C4_2'!Уч5)</f>
        <v>Темиргалиев Жомарт+</v>
      </c>
      <c r="K65" s="85" t="str">
        <f t="shared" si="0"/>
        <v>-</v>
      </c>
      <c r="L65" s="163" t="str">
        <f>IF('C4_2'!Уч4="","",'C4_2'!Уч4)</f>
        <v>Канкетаев Манарбек+</v>
      </c>
      <c r="M65" s="127"/>
      <c r="N65" s="127"/>
      <c r="O65" s="128"/>
      <c r="P65" s="58" t="s">
        <v>39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10</v>
      </c>
      <c r="J66" s="86" t="str">
        <f>IF('C4_2'!Уч7="","",'C4_2'!Уч7)</f>
        <v>Рахимжанов Расул+</v>
      </c>
      <c r="K66" s="87" t="str">
        <f t="shared" si="0"/>
        <v>-</v>
      </c>
      <c r="L66" s="164" t="str">
        <f>IF('C4_2'!Уч6="","",'C4_2'!Уч6)</f>
        <v>Бабич Денис+</v>
      </c>
      <c r="M66" s="115"/>
      <c r="N66" s="115"/>
      <c r="O66" s="116"/>
      <c r="P66" s="62" t="s">
        <v>37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12</v>
      </c>
      <c r="J67" s="89" t="str">
        <f>IF('C4_2'!Уч9="","",'C4_2'!Уч9)</f>
        <v>Ербулеков Сагиндык+</v>
      </c>
      <c r="K67" s="90" t="str">
        <f t="shared" si="0"/>
        <v>-</v>
      </c>
      <c r="L67" s="165" t="str">
        <f>IF('C4_2'!Уч8="","",'C4_2'!Уч8)</f>
        <v>Сердюк Яна+</v>
      </c>
      <c r="M67" s="121"/>
      <c r="N67" s="121"/>
      <c r="O67" s="122"/>
      <c r="P67" s="66" t="s">
        <v>39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30</v>
      </c>
      <c r="J68" s="81" t="str">
        <f>IF('C4_2'!Уч1="","",'C4_2'!Уч1)</f>
        <v>Ерубаев Дамир+</v>
      </c>
      <c r="K68" s="82" t="str">
        <f t="shared" si="0"/>
        <v>-</v>
      </c>
      <c r="L68" s="162" t="str">
        <f>IF('C4_2'!Уч2="","",'C4_2'!Уч2)</f>
        <v>Кабдулла Нурахмет+</v>
      </c>
      <c r="M68" s="124"/>
      <c r="N68" s="124"/>
      <c r="O68" s="125"/>
      <c r="P68" s="53" t="s">
        <v>41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IF('C4_2'!Уч3="","",'C4_2'!Уч3)</f>
        <v>Есентаев Тастанбек</v>
      </c>
      <c r="K69" s="85" t="str">
        <f t="shared" si="0"/>
        <v>-</v>
      </c>
      <c r="L69" s="163" t="str">
        <f>IF('C4_2'!Уч4="","",'C4_2'!Уч4)</f>
        <v>Канкетаев Манарбек+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10</v>
      </c>
      <c r="J70" s="86" t="str">
        <f>IF('C4_2'!Уч5="","",'C4_2'!Уч5)</f>
        <v>Темиргалиев Жомарт+</v>
      </c>
      <c r="K70" s="87" t="str">
        <f t="shared" si="0"/>
        <v>-</v>
      </c>
      <c r="L70" s="164" t="str">
        <f>IF('C4_2'!Уч6="","",'C4_2'!Уч6)</f>
        <v>Бабич Денис+</v>
      </c>
      <c r="M70" s="115"/>
      <c r="N70" s="115"/>
      <c r="O70" s="116"/>
      <c r="P70" s="62" t="s">
        <v>39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10</v>
      </c>
      <c r="J71" s="89" t="str">
        <f>IF('C4_2'!Уч7="","",'C4_2'!Уч7)</f>
        <v>Рахимжанов Расул+</v>
      </c>
      <c r="K71" s="90" t="str">
        <f t="shared" si="0"/>
        <v>-</v>
      </c>
      <c r="L71" s="165" t="str">
        <f>IF('C4_2'!Уч8="","",'C4_2'!Уч8)</f>
        <v>Сердюк Яна+</v>
      </c>
      <c r="M71" s="121"/>
      <c r="N71" s="121"/>
      <c r="O71" s="122"/>
      <c r="P71" s="66" t="s">
        <v>37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582" priority="13">
      <formula>$S$36="сыграна"</formula>
    </cfRule>
  </conditionalFormatting>
  <conditionalFormatting sqref="I37:Q37">
    <cfRule type="expression" dxfId="2581" priority="15">
      <formula>$S$37="сыграна"</formula>
    </cfRule>
  </conditionalFormatting>
  <conditionalFormatting sqref="I38:Q38">
    <cfRule type="expression" dxfId="2580" priority="4">
      <formula>$S$38="сыграна"</formula>
    </cfRule>
  </conditionalFormatting>
  <conditionalFormatting sqref="I39:Q39">
    <cfRule type="expression" dxfId="2579" priority="5">
      <formula>$S$39="сыграна"</formula>
    </cfRule>
  </conditionalFormatting>
  <conditionalFormatting sqref="I40:Q40">
    <cfRule type="expression" dxfId="2578" priority="6">
      <formula>$S$40="сыграна"</formula>
    </cfRule>
  </conditionalFormatting>
  <conditionalFormatting sqref="I41:Q41">
    <cfRule type="expression" dxfId="2577" priority="7">
      <formula>$S$41="сыграна"</formula>
    </cfRule>
  </conditionalFormatting>
  <conditionalFormatting sqref="I42:Q42">
    <cfRule type="expression" dxfId="2576" priority="8">
      <formula>$S$42="сыграна"</formula>
    </cfRule>
  </conditionalFormatting>
  <conditionalFormatting sqref="I43:Q43">
    <cfRule type="expression" dxfId="2575" priority="9">
      <formula>$S$43="сыграна"</formula>
    </cfRule>
  </conditionalFormatting>
  <conditionalFormatting sqref="I44:Q44">
    <cfRule type="expression" dxfId="2574" priority="10">
      <formula>$S$44="сыграна"</formula>
    </cfRule>
  </conditionalFormatting>
  <conditionalFormatting sqref="I45:Q45">
    <cfRule type="expression" dxfId="2573" priority="11">
      <formula>$S$45="сыграна"</formula>
    </cfRule>
  </conditionalFormatting>
  <conditionalFormatting sqref="I48:Q48">
    <cfRule type="expression" dxfId="2572" priority="17">
      <formula>$S$48="сыграна"</formula>
    </cfRule>
  </conditionalFormatting>
  <conditionalFormatting sqref="I49:Q49">
    <cfRule type="expression" dxfId="2571" priority="18">
      <formula>$S$49="сыграна"</formula>
    </cfRule>
  </conditionalFormatting>
  <conditionalFormatting sqref="I50:Q50">
    <cfRule type="expression" dxfId="2570" priority="19">
      <formula>$S$50="сыграна"</formula>
    </cfRule>
  </conditionalFormatting>
  <conditionalFormatting sqref="I51:Q51">
    <cfRule type="expression" dxfId="2569" priority="20">
      <formula>$S$51="сыграна"</formula>
    </cfRule>
  </conditionalFormatting>
  <conditionalFormatting sqref="I52:Q52">
    <cfRule type="expression" dxfId="2568" priority="21">
      <formula>$S$52="сыграна"</formula>
    </cfRule>
  </conditionalFormatting>
  <conditionalFormatting sqref="I53:Q53">
    <cfRule type="expression" dxfId="2567" priority="22">
      <formula>$S$53="сыграна"</formula>
    </cfRule>
  </conditionalFormatting>
  <conditionalFormatting sqref="I54:Q54">
    <cfRule type="expression" dxfId="2566" priority="23">
      <formula>$S$54="сыграна"</formula>
    </cfRule>
  </conditionalFormatting>
  <conditionalFormatting sqref="I55:Q55">
    <cfRule type="expression" dxfId="2565" priority="24">
      <formula>$S$55="сыграна"</formula>
    </cfRule>
  </conditionalFormatting>
  <conditionalFormatting sqref="I56:Q56">
    <cfRule type="expression" dxfId="2564" priority="25">
      <formula>$S$56="сыграна"</formula>
    </cfRule>
  </conditionalFormatting>
  <conditionalFormatting sqref="I62:Q62">
    <cfRule type="expression" dxfId="2563" priority="2">
      <formula>$S$62="сыграна"</formula>
    </cfRule>
  </conditionalFormatting>
  <conditionalFormatting sqref="I63:Q63">
    <cfRule type="expression" dxfId="2562" priority="31">
      <formula>$S$63="сыграна"</formula>
    </cfRule>
  </conditionalFormatting>
  <conditionalFormatting sqref="I64:Q64">
    <cfRule type="expression" dxfId="2561" priority="32">
      <formula>$S$64="сыграна"</formula>
    </cfRule>
  </conditionalFormatting>
  <conditionalFormatting sqref="I65:Q65">
    <cfRule type="expression" dxfId="2560" priority="33">
      <formula>$S$65="сыграна"</formula>
    </cfRule>
  </conditionalFormatting>
  <conditionalFormatting sqref="I66:Q66">
    <cfRule type="expression" dxfId="2559" priority="34">
      <formula>$S$66="сыграна"</formula>
    </cfRule>
  </conditionalFormatting>
  <conditionalFormatting sqref="I67:Q67">
    <cfRule type="expression" dxfId="2558" priority="35">
      <formula>$S$67="сыграна"</formula>
    </cfRule>
  </conditionalFormatting>
  <conditionalFormatting sqref="I68:Q68">
    <cfRule type="expression" dxfId="2557" priority="36">
      <formula>$S$68="сыграна"</formula>
    </cfRule>
  </conditionalFormatting>
  <conditionalFormatting sqref="I69:Q69">
    <cfRule type="expression" dxfId="2556" priority="37">
      <formula>$S$69="сыграна"</formula>
    </cfRule>
  </conditionalFormatting>
  <conditionalFormatting sqref="I70:Q70">
    <cfRule type="expression" dxfId="2555" priority="38">
      <formula>$S$70="сыграна"</formula>
    </cfRule>
  </conditionalFormatting>
  <conditionalFormatting sqref="I71:Q71">
    <cfRule type="expression" dxfId="2554" priority="39">
      <formula>$S$71="сыграна"</formula>
    </cfRule>
  </conditionalFormatting>
  <conditionalFormatting sqref="I36:R36 Q13:Q15 M25:M27">
    <cfRule type="expression" dxfId="2553" priority="14">
      <formula>$S$36="встреча играется"</formula>
    </cfRule>
  </conditionalFormatting>
  <conditionalFormatting sqref="I37:R37 R10:R12 L28:L30">
    <cfRule type="expression" dxfId="2552" priority="40">
      <formula>$S$37="встреча играется"</formula>
    </cfRule>
  </conditionalFormatting>
  <conditionalFormatting sqref="I38:R38 P16:P18 N22:N24">
    <cfRule type="expression" dxfId="2551" priority="41">
      <formula>$S$38="встреча играется"</formula>
    </cfRule>
  </conditionalFormatting>
  <conditionalFormatting sqref="I39:R39 S7:S9 K31:K33">
    <cfRule type="expression" dxfId="2550" priority="42">
      <formula>$S$39="встреча играется"</formula>
    </cfRule>
  </conditionalFormatting>
  <conditionalFormatting sqref="I40:R40 Q10:Q12 L25:L27">
    <cfRule type="expression" dxfId="2549" priority="43">
      <formula>$S$40="встреча играется"</formula>
    </cfRule>
  </conditionalFormatting>
  <conditionalFormatting sqref="I41:R41 P13:P15 M22:M24">
    <cfRule type="expression" dxfId="2548" priority="44">
      <formula>$S$41="встреча играется"</formula>
    </cfRule>
  </conditionalFormatting>
  <conditionalFormatting sqref="I42:R42 R7:R9 K28:K30">
    <cfRule type="expression" dxfId="2547" priority="45">
      <formula>$S$42="встреча играется"</formula>
    </cfRule>
  </conditionalFormatting>
  <conditionalFormatting sqref="I43:R43 S19:S21 O31:O33">
    <cfRule type="expression" dxfId="2546" priority="46">
      <formula>$S$43="встреча играется"</formula>
    </cfRule>
  </conditionalFormatting>
  <conditionalFormatting sqref="I44:R44 P10:P12 L22:L24">
    <cfRule type="expression" dxfId="2545" priority="47">
      <formula>$S$44="встреча играется"</formula>
    </cfRule>
  </conditionalFormatting>
  <conditionalFormatting sqref="I45:R45 Q7:Q9 K25:K27">
    <cfRule type="expression" dxfId="2544" priority="48">
      <formula>$S$45="встреча играется"</formula>
    </cfRule>
  </conditionalFormatting>
  <conditionalFormatting sqref="I46:R46 R19:R21 O28:O30">
    <cfRule type="expression" dxfId="2543" priority="49">
      <formula>$S$46="встреча играется"</formula>
    </cfRule>
  </conditionalFormatting>
  <conditionalFormatting sqref="I46:R46">
    <cfRule type="expression" dxfId="2542" priority="16">
      <formula>$S$46="сыграна"</formula>
    </cfRule>
  </conditionalFormatting>
  <conditionalFormatting sqref="I47:R47 S16:S18 N31:N33">
    <cfRule type="expression" dxfId="2541" priority="50">
      <formula>$S$47="встреча играется"</formula>
    </cfRule>
  </conditionalFormatting>
  <conditionalFormatting sqref="I47:R47">
    <cfRule type="expression" dxfId="2540" priority="12">
      <formula>$S$47="сыграна"</formula>
    </cfRule>
  </conditionalFormatting>
  <conditionalFormatting sqref="I48:R48 P7:P9 K22:K24">
    <cfRule type="expression" dxfId="2539" priority="51">
      <formula>$S$48="встреча играется"</formula>
    </cfRule>
  </conditionalFormatting>
  <conditionalFormatting sqref="I49:R49 Q19:Q21 O25:O27">
    <cfRule type="expression" dxfId="2538" priority="52">
      <formula>$S$49="встреча играется"</formula>
    </cfRule>
  </conditionalFormatting>
  <conditionalFormatting sqref="I50:R50 S13:S15 M31:M33">
    <cfRule type="expression" dxfId="2537" priority="53">
      <formula>$S$50="встреча играется"</formula>
    </cfRule>
  </conditionalFormatting>
  <conditionalFormatting sqref="I51:R51 R16:R18 N28:N30">
    <cfRule type="expression" dxfId="2536" priority="54">
      <formula>$S$51="встреча играется"</formula>
    </cfRule>
  </conditionalFormatting>
  <conditionalFormatting sqref="I52:R52 N10:N12 L16:L18">
    <cfRule type="expression" dxfId="2535" priority="55">
      <formula>$S$52="встреча играется"</formula>
    </cfRule>
  </conditionalFormatting>
  <conditionalFormatting sqref="I53:R53 O7:O9 K19:K21">
    <cfRule type="expression" dxfId="2534" priority="56">
      <formula>$S$53="встреча играется"</formula>
    </cfRule>
  </conditionalFormatting>
  <conditionalFormatting sqref="I54:R54 R13:R15 M28:M30">
    <cfRule type="expression" dxfId="2533" priority="57">
      <formula>$S$54="встреча играется"</formula>
    </cfRule>
  </conditionalFormatting>
  <conditionalFormatting sqref="I55:R55 S25:S27 Q31:Q33">
    <cfRule type="expression" dxfId="2532" priority="58">
      <formula>$S$55="встреча играется"</formula>
    </cfRule>
  </conditionalFormatting>
  <conditionalFormatting sqref="I56:R56 N7:N9 K16:K18">
    <cfRule type="expression" dxfId="2531" priority="59">
      <formula>$S$56="встреча играется"</formula>
    </cfRule>
  </conditionalFormatting>
  <conditionalFormatting sqref="I57:R57 O13:O15 M19:M21">
    <cfRule type="expression" dxfId="2530" priority="60">
      <formula>$S$57="встреча играется"</formula>
    </cfRule>
  </conditionalFormatting>
  <conditionalFormatting sqref="I57:R57">
    <cfRule type="expression" dxfId="2529" priority="26">
      <formula>$S$57="сыграна"</formula>
    </cfRule>
  </conditionalFormatting>
  <conditionalFormatting sqref="I58:R58 S10:S12 L31:L33">
    <cfRule type="expression" dxfId="2528" priority="61">
      <formula>$S$58="встреча играется"</formula>
    </cfRule>
  </conditionalFormatting>
  <conditionalFormatting sqref="I58:R58">
    <cfRule type="expression" dxfId="2527" priority="27">
      <formula>$S$58="сыграна"</formula>
    </cfRule>
  </conditionalFormatting>
  <conditionalFormatting sqref="I59:R59 R22:R24 P28:P30">
    <cfRule type="expression" dxfId="2526" priority="62">
      <formula>$S$59="встреча играется"</formula>
    </cfRule>
  </conditionalFormatting>
  <conditionalFormatting sqref="I59:R59">
    <cfRule type="expression" dxfId="2525" priority="28">
      <formula>$S$59="сыграна"</formula>
    </cfRule>
  </conditionalFormatting>
  <conditionalFormatting sqref="I60:R60 M7:M9 K13:K15">
    <cfRule type="expression" dxfId="2524" priority="63">
      <formula>$S$60="встреча играется"</formula>
    </cfRule>
  </conditionalFormatting>
  <conditionalFormatting sqref="I60:R60">
    <cfRule type="expression" dxfId="2523" priority="29">
      <formula>$S$60="сыграна"</formula>
    </cfRule>
  </conditionalFormatting>
  <conditionalFormatting sqref="I61:R61 O10:O12 L19:L21">
    <cfRule type="expression" dxfId="2522" priority="64">
      <formula>$S$61="встреча играется"</formula>
    </cfRule>
  </conditionalFormatting>
  <conditionalFormatting sqref="I61:R61">
    <cfRule type="expression" dxfId="2521" priority="30">
      <formula>$S$61="сыграна"</formula>
    </cfRule>
  </conditionalFormatting>
  <conditionalFormatting sqref="I62:R62 Q16:Q18 N25:N27">
    <cfRule type="expression" dxfId="2520" priority="3">
      <formula>$S$62="встреча играется"</formula>
    </cfRule>
  </conditionalFormatting>
  <conditionalFormatting sqref="I63:R63 S22:S24 P31:P33">
    <cfRule type="expression" dxfId="2519" priority="65">
      <formula>$S$63="встреча играется"</formula>
    </cfRule>
  </conditionalFormatting>
  <conditionalFormatting sqref="I64:R64 M10:M12 L13:L15">
    <cfRule type="expression" dxfId="2518" priority="66">
      <formula>$S$64="встреча играется"</formula>
    </cfRule>
  </conditionalFormatting>
  <conditionalFormatting sqref="I65:R65 O16:O18 N19:N21">
    <cfRule type="expression" dxfId="2517" priority="67">
      <formula>$S$65="встреча играется"</formula>
    </cfRule>
  </conditionalFormatting>
  <conditionalFormatting sqref="I66:R66 Q22:Q24 P25:P27">
    <cfRule type="expression" dxfId="2516" priority="68">
      <formula>$S$66="встреча играется"</formula>
    </cfRule>
  </conditionalFormatting>
  <conditionalFormatting sqref="I67:R67 S28:S30 R31:R33">
    <cfRule type="expression" dxfId="2515" priority="69">
      <formula>$S$67="встреча играется"</formula>
    </cfRule>
  </conditionalFormatting>
  <conditionalFormatting sqref="I68:R68 L7:L9 K10:K12">
    <cfRule type="expression" dxfId="2514" priority="70">
      <formula>$S$68="встреча играется"</formula>
    </cfRule>
  </conditionalFormatting>
  <conditionalFormatting sqref="I69:R69 N13:N15 M16:M18">
    <cfRule type="expression" dxfId="2513" priority="71">
      <formula>$S$69="встреча играется"</formula>
    </cfRule>
  </conditionalFormatting>
  <conditionalFormatting sqref="I70:R70 P19:P21 O22:O24">
    <cfRule type="expression" dxfId="2512" priority="72">
      <formula>$S$70="встреча играется"</formula>
    </cfRule>
  </conditionalFormatting>
  <conditionalFormatting sqref="I71:R71 R25:R27 Q28:Q30">
    <cfRule type="expression" dxfId="2511" priority="73">
      <formula>$S$71="встреча играется"</formula>
    </cfRule>
  </conditionalFormatting>
  <conditionalFormatting sqref="J7:J33">
    <cfRule type="endsWith" dxfId="2510" priority="1" operator="endsWith" text="+">
      <formula>RIGHT((J7),LEN("+"))=("+")</formula>
    </cfRule>
  </conditionalFormatting>
  <dataValidations count="1">
    <dataValidation type="list" allowBlank="1" sqref="P36:P71" xr:uid="{00000000-0002-0000-2200-000000000000}">
      <formula1>'C4_2'!Список_счета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57031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384</v>
      </c>
      <c r="E7" s="22"/>
      <c r="F7" s="67"/>
      <c r="G7" s="150">
        <v>1</v>
      </c>
      <c r="H7" s="97"/>
      <c r="I7" s="97"/>
      <c r="J7" s="100" t="s">
        <v>384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385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386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387</v>
      </c>
      <c r="E10" s="22"/>
      <c r="F10" s="67"/>
      <c r="G10" s="150">
        <v>2</v>
      </c>
      <c r="H10" s="97"/>
      <c r="I10" s="97"/>
      <c r="J10" s="100" t="s">
        <v>385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388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389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390</v>
      </c>
      <c r="E13" s="22"/>
      <c r="F13" s="67"/>
      <c r="G13" s="150">
        <v>3</v>
      </c>
      <c r="H13" s="97"/>
      <c r="I13" s="97"/>
      <c r="J13" s="100" t="s">
        <v>386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151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391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392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393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7</v>
      </c>
      <c r="U16" s="166"/>
      <c r="V16" s="91" t="s">
        <v>14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1:3</v>
      </c>
      <c r="P17" s="27" t="str">
        <f>IF(LEFT(P38,1)="W",$M$4&amp;":0(W)",IF(LEFT(P38,1)="L","0:"&amp;$M$4&amp;"(L)",IF(P38="","",P38)))</f>
        <v>3:1</v>
      </c>
      <c r="Q17" s="27" t="str">
        <f>IF(LEFT(P62,1)="W",$M$4&amp;":0(W)",IF(LEFT(P62,1)="L","0:"&amp;$M$4&amp;"(L)",IF(P62="","",P62)))</f>
        <v>0:3</v>
      </c>
      <c r="R17" s="26" t="str">
        <f>IF(RIGHT(P51,1)="W",$M$4&amp;":0(W)",IF(RIGHT(P51,1)="L","0:"&amp;$M$4&amp;"(L)",IF(P51="","",RIGHT(P51,1)&amp;":"&amp;LEFT(P51,1))))</f>
        <v>3:2</v>
      </c>
      <c r="S17" s="39" t="str">
        <f>IF(LEFT(P47,1)="W",$M$4&amp;":0(W)",IF(LEFT(P47,1)="L","0:"&amp;$M$4&amp;"(L)",IF(P47="","",P47)))</f>
        <v>2:3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394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2</v>
      </c>
      <c r="Q19" s="23">
        <f>IF(RIGHT(P49,1)="L",0,(IF(P49="","",(IF(RIGHT(P49,1)&gt;LEFT(P49,1),2,1)))))</f>
        <v>2</v>
      </c>
      <c r="R19" s="23">
        <f>IF(LEFT(P46,1)="L",0,(IF(P46="","",(IF(LEFT(P46,1)&gt;RIGHT(P46,1),2,1)))))</f>
        <v>2</v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9</v>
      </c>
      <c r="U19" s="166"/>
      <c r="V19" s="91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3:1</v>
      </c>
      <c r="O20" s="104"/>
      <c r="P20" s="26" t="str">
        <f>IF(LEFT(P70,1)="W",$M$4&amp;":0(W)",IF(LEFT(P70,1)="L","0:"&amp;$M$4&amp;"(L)",IF(P70="","",P70)))</f>
        <v>3:0(W)</v>
      </c>
      <c r="Q20" s="26" t="str">
        <f>IF(RIGHT(P49,1)="W",$M$4&amp;":0(W)",IF(RIGHT(P49,1)="L","0:"&amp;$M$4&amp;"(L)",IF(P49="","",RIGHT(P49,1)&amp;":"&amp;LEFT(P49,1))))</f>
        <v>3:2</v>
      </c>
      <c r="R20" s="27" t="str">
        <f>IF(LEFT(P46,1)="W",$M$4&amp;":0(W)",IF(LEFT(P46,1)="L","0:"&amp;$M$4&amp;"(L)",IF(P46="","",P46)))</f>
        <v>3:1</v>
      </c>
      <c r="S20" s="29" t="str">
        <f>IF(RIGHT(P43,1)="W",$M$4&amp;":0(W)",IF(RIGHT(P43,1)="L","0:"&amp;$M$4&amp;"(L)",IF(P43="","",RIGHT(P43,1)&amp;":"&amp;LEFT(P43,1))))</f>
        <v>1:3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395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0</v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0</v>
      </c>
      <c r="S22" s="25">
        <f>IF(LEFT(P63,1)="L",0,(IF(P63="","",(IF(LEFT(P63,1)&gt;RIGHT(P63,1),2,1)))))</f>
        <v>0</v>
      </c>
      <c r="T22" s="109">
        <f>IF((AND(COUNTIF(J7:J33,"&gt;""")&gt;2,COUNTIF(P36:P71,"&gt;""")&gt;0)),SUM(K22,L22,M22,N22,O22,P22,Q22,R22,S22),"")</f>
        <v>2</v>
      </c>
      <c r="U22" s="166"/>
      <c r="V22" s="91" t="s">
        <v>15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1:3</v>
      </c>
      <c r="O23" s="35" t="str">
        <f>IF(RIGHT(P70,1)="W",$M$4&amp;":0(W)",IF(RIGHT(P70,1)="L","0:"&amp;$M$4&amp;"(L)",IF(P70="","",RIGHT(P70,1)&amp;":"&amp;LEFT(P70,1))))</f>
        <v>0:3(L)</v>
      </c>
      <c r="P23" s="107"/>
      <c r="Q23" s="26" t="str">
        <f>IF(RIGHT(P66,1)="W",$M$4&amp;":0(W)",IF(RIGHT(P66,1)="L","0:"&amp;$M$4&amp;"(L)",IF(P66="","",RIGHT(P66,1)&amp;":"&amp;LEFT(P66,1))))</f>
        <v>2:3</v>
      </c>
      <c r="R23" s="26" t="str">
        <f>IF(RIGHT(P59,1)="W",$M$4&amp;":0(W)",IF(RIGHT(P59,1)="L","0:"&amp;$M$4&amp;"(L)",IF(P59="","",RIGHT(P59,1)&amp;":"&amp;LEFT(P59,1))))</f>
        <v>0:3(L)</v>
      </c>
      <c r="S23" s="29" t="str">
        <f>IF(LEFT(P63,1)="W",$M$4&amp;":0(W)",IF(LEFT(P63,1)="L","0:"&amp;$M$4&amp;"(L)",IF(P63="","",P63)))</f>
        <v>0:3(L)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396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1</v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1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8</v>
      </c>
      <c r="U25" s="166"/>
      <c r="V25" s="91" t="s">
        <v>12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3:0</v>
      </c>
      <c r="O26" s="28" t="str">
        <f>IF(LEFT(P49,1)="W",$M$4&amp;":0(W)",IF(LEFT(P49,1)="L","0:"&amp;$M$4&amp;"(L)",IF(P49="","",P49)))</f>
        <v>2:3</v>
      </c>
      <c r="P26" s="28" t="str">
        <f>IF(LEFT(P66,1)="W",$M$4&amp;":0(W)",IF(LEFT(P66,1)="L","0:"&amp;$M$4&amp;"(L)",IF(P66="","",P66)))</f>
        <v>3:2</v>
      </c>
      <c r="Q26" s="107"/>
      <c r="R26" s="27" t="str">
        <f>IF(LEFT(P71,1)="W",$M$4&amp;":0(W)",IF(LEFT(P71,1)="L","0:"&amp;$M$4&amp;"(L)",IF(P71="","",P71)))</f>
        <v>1:3</v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397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1</v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2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8</v>
      </c>
      <c r="U28" s="166"/>
      <c r="V28" s="91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2:3</v>
      </c>
      <c r="O29" s="35" t="str">
        <f>IF(RIGHT(P46,1)="W",$M$4&amp;":0(W)",IF(RIGHT(P46,1)="L","0:"&amp;$M$4&amp;"(L)",IF(P46="","",RIGHT(P46,1)&amp;":"&amp;LEFT(P46,1))))</f>
        <v>1:3</v>
      </c>
      <c r="P29" s="35" t="str">
        <f>IF(LEFT(P59,1)="W",$M$4&amp;":0(W)",IF(LEFT(P59,1)="L","0:"&amp;$M$4&amp;"(L)",IF(P59="","",P59)))</f>
        <v>3:0(W)</v>
      </c>
      <c r="Q29" s="26" t="str">
        <f>IF(RIGHT(P71,1)="W",$M$4&amp;":0(W)",IF(RIGHT(P71,1)="L","0:"&amp;$M$4&amp;"(L)",IF(P71="","",RIGHT(P71,1)&amp;":"&amp;LEFT(P71,1))))</f>
        <v>3:1</v>
      </c>
      <c r="R29" s="107"/>
      <c r="S29" s="29" t="str">
        <f>IF(RIGHT(P67,1)="W",$M$4&amp;":0(W)",IF(RIGHT(P67,1)="L","0:"&amp;$M$4&amp;"(L)",IF(P67="","",RIGHT(P67,1)&amp;":"&amp;LEFT(P67,1))))</f>
        <v>3:0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398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2</v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8</v>
      </c>
      <c r="U31" s="166"/>
      <c r="V31" s="91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3:2</v>
      </c>
      <c r="O32" s="28" t="str">
        <f>IF(LEFT(P43,1)="W",$M$4&amp;":0(W)",IF(LEFT(P43,1)="L","0:"&amp;$M$4&amp;"(L)",IF(P43="","",P43)))</f>
        <v>3:1</v>
      </c>
      <c r="P32" s="35" t="str">
        <f>IF(RIGHT(P63,1)="W",$M$4&amp;":0(W)",IF(RIGHT(P63,1)="L","0:"&amp;$M$4&amp;"(L)",IF(P63="","",RIGHT(P63,1)&amp;":"&amp;LEFT(P63,1))))</f>
        <v>3:0(W)</v>
      </c>
      <c r="Q32" s="26" t="str">
        <f>IF(RIGHT(P55,1)="W",$M$4&amp;":0(W)",IF(RIGHT(P55,1)="L","0:"&amp;$M$4&amp;"(L)",IF(P55="","",RIGHT(P55,1)&amp;":"&amp;LEFT(P55,1))))</f>
        <v>0:3</v>
      </c>
      <c r="R32" s="27" t="str">
        <f>IF(LEFT(P67,1)="W",$M$4&amp;":0(W)",IF(LEFT(P67,1)="L","0:"&amp;$M$4&amp;"(L)",IF(P67="","",P67)))</f>
        <v>0:3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IF('C5_2'!Уч3="","",'C5_2'!Уч3)</f>
        <v>Варченко Валерий</v>
      </c>
      <c r="K36" s="82" t="str">
        <f t="shared" ref="K36:K71" si="0">"-"</f>
        <v>-</v>
      </c>
      <c r="L36" s="162" t="str">
        <f>IF('C5_2'!Уч7="","",'C5_2'!Уч7)</f>
        <v>Өтепбергенов Нұржан+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IF('C5_2'!Уч2="","",'C5_2'!Уч2)</f>
        <v>Кожахметова Айгуль</v>
      </c>
      <c r="K37" s="85" t="str">
        <f t="shared" si="0"/>
        <v>-</v>
      </c>
      <c r="L37" s="163" t="str">
        <f>IF('C5_2'!Уч8="","",'C5_2'!Уч8)</f>
        <v>Ким Роберт+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31</v>
      </c>
      <c r="J38" s="86" t="str">
        <f>IF('C5_2'!Уч4="","",'C5_2'!Уч4)</f>
        <v>Ахметжанова Гульмира+</v>
      </c>
      <c r="K38" s="87" t="str">
        <f t="shared" si="0"/>
        <v>-</v>
      </c>
      <c r="L38" s="164" t="str">
        <f>IF('C5_2'!Уч6="","",'C5_2'!Уч6)</f>
        <v>Бейсенбаев Елнур+</v>
      </c>
      <c r="M38" s="115"/>
      <c r="N38" s="115"/>
      <c r="O38" s="116"/>
      <c r="P38" s="88" t="s">
        <v>37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IF('C5_2'!Уч1="","",'C5_2'!Уч1)</f>
        <v>Адилбеков Адлет</v>
      </c>
      <c r="K39" s="90" t="str">
        <f t="shared" si="0"/>
        <v>-</v>
      </c>
      <c r="L39" s="165" t="str">
        <f>IF('C5_2'!Уч9="","",'C5_2'!Уч9)</f>
        <v>Каулько Антон+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IF('C5_2'!Уч7="","",'C5_2'!Уч7)</f>
        <v>Өтепбергенов Нұржан+</v>
      </c>
      <c r="K40" s="82" t="str">
        <f t="shared" si="0"/>
        <v>-</v>
      </c>
      <c r="L40" s="162" t="str">
        <f>IF('C5_2'!Уч2="","",'C5_2'!Уч2)</f>
        <v>Кожахметова Айгуль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IF('C5_2'!Уч6="","",'C5_2'!Уч6)</f>
        <v>Бейсенбаев Елнур+</v>
      </c>
      <c r="K41" s="85" t="str">
        <f t="shared" si="0"/>
        <v>-</v>
      </c>
      <c r="L41" s="163" t="str">
        <f>IF('C5_2'!Уч3="","",'C5_2'!Уч3)</f>
        <v>Варченко Валерий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IF('C5_2'!Уч8="","",'C5_2'!Уч8)</f>
        <v>Ким Роберт+</v>
      </c>
      <c r="K42" s="87" t="str">
        <f t="shared" si="0"/>
        <v>-</v>
      </c>
      <c r="L42" s="164" t="str">
        <f>IF('C5_2'!Уч1="","",'C5_2'!Уч1)</f>
        <v>Адилбеков Адлет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31</v>
      </c>
      <c r="J43" s="89" t="str">
        <f>IF('C5_2'!Уч9="","",'C5_2'!Уч9)</f>
        <v>Каулько Антон+</v>
      </c>
      <c r="K43" s="90" t="str">
        <f t="shared" si="0"/>
        <v>-</v>
      </c>
      <c r="L43" s="165" t="str">
        <f>IF('C5_2'!Уч5="","",'C5_2'!Уч5)</f>
        <v>Муканов Бауыржан+</v>
      </c>
      <c r="M43" s="121"/>
      <c r="N43" s="121"/>
      <c r="O43" s="122"/>
      <c r="P43" s="66" t="s">
        <v>37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IF('C5_2'!Уч2="","",'C5_2'!Уч2)</f>
        <v>Кожахметова Айгуль</v>
      </c>
      <c r="K44" s="82" t="str">
        <f t="shared" si="0"/>
        <v>-</v>
      </c>
      <c r="L44" s="162" t="str">
        <f>IF('C5_2'!Уч6="","",'C5_2'!Уч6)</f>
        <v>Бейсенбаев Елнур+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IF('C5_2'!Уч1="","",'C5_2'!Уч1)</f>
        <v>Адилбеков Адлет</v>
      </c>
      <c r="K45" s="85" t="str">
        <f t="shared" si="0"/>
        <v>-</v>
      </c>
      <c r="L45" s="163" t="str">
        <f>IF('C5_2'!Уч7="","",'C5_2'!Уч7)</f>
        <v>Өтепбергенов Нұржан+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22</v>
      </c>
      <c r="J46" s="86" t="str">
        <f>IF('C5_2'!Уч5="","",'C5_2'!Уч5)</f>
        <v>Муканов Бауыржан+</v>
      </c>
      <c r="K46" s="87" t="str">
        <f t="shared" si="0"/>
        <v>-</v>
      </c>
      <c r="L46" s="164" t="str">
        <f>IF('C5_2'!Уч8="","",'C5_2'!Уч8)</f>
        <v>Ким Роберт+</v>
      </c>
      <c r="M46" s="115"/>
      <c r="N46" s="115"/>
      <c r="O46" s="116"/>
      <c r="P46" s="62" t="s">
        <v>37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26</v>
      </c>
      <c r="J47" s="89" t="str">
        <f>IF('C5_2'!Уч4="","",'C5_2'!Уч4)</f>
        <v>Ахметжанова Гульмира+</v>
      </c>
      <c r="K47" s="90" t="str">
        <f t="shared" si="0"/>
        <v>-</v>
      </c>
      <c r="L47" s="165" t="str">
        <f>IF('C5_2'!Уч9="","",'C5_2'!Уч9)</f>
        <v>Каулько Антон+</v>
      </c>
      <c r="M47" s="121"/>
      <c r="N47" s="121"/>
      <c r="O47" s="122"/>
      <c r="P47" s="66" t="s">
        <v>42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IF('C5_2'!Уч6="","",'C5_2'!Уч6)</f>
        <v>Бейсенбаев Елнур+</v>
      </c>
      <c r="K48" s="82" t="str">
        <f t="shared" si="0"/>
        <v>-</v>
      </c>
      <c r="L48" s="162" t="str">
        <f>IF('C5_2'!Уч1="","",'C5_2'!Уч1)</f>
        <v>Адилбеков Адлет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26</v>
      </c>
      <c r="J49" s="84" t="str">
        <f>IF('C5_2'!Уч7="","",'C5_2'!Уч7)</f>
        <v>Өтепбергенов Нұржан+</v>
      </c>
      <c r="K49" s="85" t="str">
        <f t="shared" si="0"/>
        <v>-</v>
      </c>
      <c r="L49" s="163" t="str">
        <f>IF('C5_2'!Уч5="","",'C5_2'!Уч5)</f>
        <v>Муканов Бауыржан+</v>
      </c>
      <c r="M49" s="127"/>
      <c r="N49" s="127"/>
      <c r="O49" s="128"/>
      <c r="P49" s="58" t="s">
        <v>42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IF('C5_2'!Уч9="","",'C5_2'!Уч9)</f>
        <v>Каулько Антон+</v>
      </c>
      <c r="K50" s="87" t="str">
        <f t="shared" si="0"/>
        <v>-</v>
      </c>
      <c r="L50" s="164" t="str">
        <f>IF('C5_2'!Уч3="","",'C5_2'!Уч3)</f>
        <v>Варченко Валерий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29</v>
      </c>
      <c r="J51" s="89" t="str">
        <f>IF('C5_2'!Уч8="","",'C5_2'!Уч8)</f>
        <v>Ким Роберт+</v>
      </c>
      <c r="K51" s="90" t="str">
        <f t="shared" si="0"/>
        <v>-</v>
      </c>
      <c r="L51" s="165" t="str">
        <f>IF('C5_2'!Уч4="","",'C5_2'!Уч4)</f>
        <v>Ахметжанова Гульмира+</v>
      </c>
      <c r="M51" s="121"/>
      <c r="N51" s="121"/>
      <c r="O51" s="122"/>
      <c r="P51" s="66" t="s">
        <v>42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IF('C5_2'!Уч2="","",'C5_2'!Уч2)</f>
        <v>Кожахметова Айгуль</v>
      </c>
      <c r="K52" s="82" t="str">
        <f t="shared" si="0"/>
        <v>-</v>
      </c>
      <c r="L52" s="162" t="str">
        <f>IF('C5_2'!Уч4="","",'C5_2'!Уч4)</f>
        <v>Ахметжанова Гульмира+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IF('C5_2'!Уч1="","",'C5_2'!Уч1)</f>
        <v>Адилбеков Адлет</v>
      </c>
      <c r="K53" s="85" t="str">
        <f t="shared" si="0"/>
        <v>-</v>
      </c>
      <c r="L53" s="163" t="str">
        <f>IF('C5_2'!Уч5="","",'C5_2'!Уч5)</f>
        <v>Муканов Бауыржан+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IF('C5_2'!Уч3="","",'C5_2'!Уч3)</f>
        <v>Варченко Валерий</v>
      </c>
      <c r="K54" s="87" t="str">
        <f t="shared" si="0"/>
        <v>-</v>
      </c>
      <c r="L54" s="164" t="str">
        <f>IF('C5_2'!Уч8="","",'C5_2'!Уч8)</f>
        <v>Ким Роберт+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26</v>
      </c>
      <c r="J55" s="89" t="str">
        <f>IF('C5_2'!Уч7="","",'C5_2'!Уч7)</f>
        <v>Өтепбергенов Нұржан+</v>
      </c>
      <c r="K55" s="90" t="str">
        <f t="shared" si="0"/>
        <v>-</v>
      </c>
      <c r="L55" s="165" t="str">
        <f>IF('C5_2'!Уч9="","",'C5_2'!Уч9)</f>
        <v>Каулько Антон+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IF('C5_2'!Уч4="","",'C5_2'!Уч4)</f>
        <v>Ахметжанова Гульмира+</v>
      </c>
      <c r="K56" s="82" t="str">
        <f t="shared" si="0"/>
        <v>-</v>
      </c>
      <c r="L56" s="162" t="str">
        <f>IF('C5_2'!Уч1="","",'C5_2'!Уч1)</f>
        <v>Адилбеков Адлет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IF('C5_2'!Уч5="","",'C5_2'!Уч5)</f>
        <v>Муканов Бауыржан+</v>
      </c>
      <c r="K57" s="85" t="str">
        <f t="shared" si="0"/>
        <v>-</v>
      </c>
      <c r="L57" s="163" t="str">
        <f>IF('C5_2'!Уч3="","",'C5_2'!Уч3)</f>
        <v>Варченко Валерий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IF('C5_2'!Уч9="","",'C5_2'!Уч9)</f>
        <v>Каулько Антон+</v>
      </c>
      <c r="K58" s="87" t="str">
        <f t="shared" si="0"/>
        <v>-</v>
      </c>
      <c r="L58" s="164" t="str">
        <f>IF('C5_2'!Уч2="","",'C5_2'!Уч2)</f>
        <v>Кожахметова Айгуль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IF('C5_2'!Уч8="","",'C5_2'!Уч8)</f>
        <v>Ким Роберт+</v>
      </c>
      <c r="K59" s="90" t="str">
        <f t="shared" si="0"/>
        <v>-</v>
      </c>
      <c r="L59" s="165" t="str">
        <f>IF('C5_2'!Уч6="","",'C5_2'!Уч6)</f>
        <v>Бейсенбаев Елнур+</v>
      </c>
      <c r="M59" s="121"/>
      <c r="N59" s="121"/>
      <c r="O59" s="122"/>
      <c r="P59" s="66" t="s">
        <v>43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IF('C5_2'!Уч1="","",'C5_2'!Уч1)</f>
        <v>Адилбеков Адлет</v>
      </c>
      <c r="K60" s="82" t="str">
        <f t="shared" si="0"/>
        <v>-</v>
      </c>
      <c r="L60" s="162" t="str">
        <f>IF('C5_2'!Уч3="","",'C5_2'!Уч3)</f>
        <v>Варченко Валерий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IF('C5_2'!Уч2="","",'C5_2'!Уч2)</f>
        <v>Кожахметова Айгуль</v>
      </c>
      <c r="K61" s="85" t="str">
        <f t="shared" si="0"/>
        <v>-</v>
      </c>
      <c r="L61" s="163" t="str">
        <f>IF('C5_2'!Уч5="","",'C5_2'!Уч5)</f>
        <v>Муканов Бауыржан+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26</v>
      </c>
      <c r="J62" s="86" t="str">
        <f>IF('C5_2'!Уч4="","",'C5_2'!Уч4)</f>
        <v>Ахметжанова Гульмира+</v>
      </c>
      <c r="K62" s="87" t="str">
        <f t="shared" si="0"/>
        <v>-</v>
      </c>
      <c r="L62" s="164" t="str">
        <f>IF('C5_2'!Уч7="","",'C5_2'!Уч7)</f>
        <v>Өтепбергенов Нұржан+</v>
      </c>
      <c r="M62" s="115"/>
      <c r="N62" s="115"/>
      <c r="O62" s="116"/>
      <c r="P62" s="62" t="s">
        <v>39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IF('C5_2'!Уч6="","",'C5_2'!Уч6)</f>
        <v>Бейсенбаев Елнур+</v>
      </c>
      <c r="K63" s="90" t="str">
        <f t="shared" si="0"/>
        <v>-</v>
      </c>
      <c r="L63" s="165" t="str">
        <f>IF('C5_2'!Уч9="","",'C5_2'!Уч9)</f>
        <v>Каулько Антон+</v>
      </c>
      <c r="M63" s="121"/>
      <c r="N63" s="121"/>
      <c r="O63" s="122"/>
      <c r="P63" s="66" t="s">
        <v>45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IF('C5_2'!Уч3="","",'C5_2'!Уч3)</f>
        <v>Варченко Валерий</v>
      </c>
      <c r="K64" s="82" t="str">
        <f t="shared" si="0"/>
        <v>-</v>
      </c>
      <c r="L64" s="162" t="str">
        <f>IF('C5_2'!Уч2="","",'C5_2'!Уч2)</f>
        <v>Кожахметова Айгуль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3</v>
      </c>
      <c r="J65" s="84" t="str">
        <f>IF('C5_2'!Уч5="","",'C5_2'!Уч5)</f>
        <v>Муканов Бауыржан+</v>
      </c>
      <c r="K65" s="85" t="str">
        <f t="shared" si="0"/>
        <v>-</v>
      </c>
      <c r="L65" s="163" t="str">
        <f>IF('C5_2'!Уч4="","",'C5_2'!Уч4)</f>
        <v>Ахметжанова Гульмира+</v>
      </c>
      <c r="M65" s="127"/>
      <c r="N65" s="127"/>
      <c r="O65" s="128"/>
      <c r="P65" s="58" t="s">
        <v>37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3</v>
      </c>
      <c r="J66" s="86" t="str">
        <f>IF('C5_2'!Уч7="","",'C5_2'!Уч7)</f>
        <v>Өтепбергенов Нұржан+</v>
      </c>
      <c r="K66" s="87" t="str">
        <f t="shared" si="0"/>
        <v>-</v>
      </c>
      <c r="L66" s="164" t="str">
        <f>IF('C5_2'!Уч6="","",'C5_2'!Уч6)</f>
        <v>Бейсенбаев Елнур+</v>
      </c>
      <c r="M66" s="115"/>
      <c r="N66" s="115"/>
      <c r="O66" s="116"/>
      <c r="P66" s="62" t="s">
        <v>38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19</v>
      </c>
      <c r="J67" s="89" t="str">
        <f>IF('C5_2'!Уч9="","",'C5_2'!Уч9)</f>
        <v>Каулько Антон+</v>
      </c>
      <c r="K67" s="90" t="str">
        <f t="shared" si="0"/>
        <v>-</v>
      </c>
      <c r="L67" s="165" t="str">
        <f>IF('C5_2'!Уч8="","",'C5_2'!Уч8)</f>
        <v>Ким Роберт+</v>
      </c>
      <c r="M67" s="121"/>
      <c r="N67" s="121"/>
      <c r="O67" s="122"/>
      <c r="P67" s="66" t="s">
        <v>39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IF('C5_2'!Уч1="","",'C5_2'!Уч1)</f>
        <v>Адилбеков Адлет</v>
      </c>
      <c r="K68" s="82" t="str">
        <f t="shared" si="0"/>
        <v>-</v>
      </c>
      <c r="L68" s="162" t="str">
        <f>IF('C5_2'!Уч2="","",'C5_2'!Уч2)</f>
        <v>Кожахметова Айгуль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IF('C5_2'!Уч3="","",'C5_2'!Уч3)</f>
        <v>Варченко Валерий</v>
      </c>
      <c r="K69" s="85" t="str">
        <f t="shared" si="0"/>
        <v>-</v>
      </c>
      <c r="L69" s="163" t="str">
        <f>IF('C5_2'!Уч4="","",'C5_2'!Уч4)</f>
        <v>Ахметжанова Гульмира+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IF('C5_2'!Уч5="","",'C5_2'!Уч5)</f>
        <v>Муканов Бауыржан+</v>
      </c>
      <c r="K70" s="87" t="str">
        <f t="shared" si="0"/>
        <v>-</v>
      </c>
      <c r="L70" s="164" t="str">
        <f>IF('C5_2'!Уч6="","",'C5_2'!Уч6)</f>
        <v>Бейсенбаев Елнур+</v>
      </c>
      <c r="M70" s="115"/>
      <c r="N70" s="115"/>
      <c r="O70" s="116"/>
      <c r="P70" s="62" t="s">
        <v>43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19</v>
      </c>
      <c r="J71" s="89" t="str">
        <f>IF('C5_2'!Уч7="","",'C5_2'!Уч7)</f>
        <v>Өтепбергенов Нұржан+</v>
      </c>
      <c r="K71" s="90" t="str">
        <f t="shared" si="0"/>
        <v>-</v>
      </c>
      <c r="L71" s="165" t="str">
        <f>IF('C5_2'!Уч8="","",'C5_2'!Уч8)</f>
        <v>Ким Роберт+</v>
      </c>
      <c r="M71" s="121"/>
      <c r="N71" s="121"/>
      <c r="O71" s="122"/>
      <c r="P71" s="66" t="s">
        <v>41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509" priority="13">
      <formula>$S$36="сыграна"</formula>
    </cfRule>
  </conditionalFormatting>
  <conditionalFormatting sqref="I37:Q37">
    <cfRule type="expression" dxfId="2508" priority="15">
      <formula>$S$37="сыграна"</formula>
    </cfRule>
  </conditionalFormatting>
  <conditionalFormatting sqref="I38:Q38">
    <cfRule type="expression" dxfId="2507" priority="4">
      <formula>$S$38="сыграна"</formula>
    </cfRule>
  </conditionalFormatting>
  <conditionalFormatting sqref="I39:Q39">
    <cfRule type="expression" dxfId="2506" priority="5">
      <formula>$S$39="сыграна"</formula>
    </cfRule>
  </conditionalFormatting>
  <conditionalFormatting sqref="I40:Q40">
    <cfRule type="expression" dxfId="2505" priority="6">
      <formula>$S$40="сыграна"</formula>
    </cfRule>
  </conditionalFormatting>
  <conditionalFormatting sqref="I41:Q41">
    <cfRule type="expression" dxfId="2504" priority="7">
      <formula>$S$41="сыграна"</formula>
    </cfRule>
  </conditionalFormatting>
  <conditionalFormatting sqref="I42:Q42">
    <cfRule type="expression" dxfId="2503" priority="8">
      <formula>$S$42="сыграна"</formula>
    </cfRule>
  </conditionalFormatting>
  <conditionalFormatting sqref="I43:Q43">
    <cfRule type="expression" dxfId="2502" priority="9">
      <formula>$S$43="сыграна"</formula>
    </cfRule>
  </conditionalFormatting>
  <conditionalFormatting sqref="I44:Q44">
    <cfRule type="expression" dxfId="2501" priority="10">
      <formula>$S$44="сыграна"</formula>
    </cfRule>
  </conditionalFormatting>
  <conditionalFormatting sqref="I45:Q45">
    <cfRule type="expression" dxfId="2500" priority="11">
      <formula>$S$45="сыграна"</formula>
    </cfRule>
  </conditionalFormatting>
  <conditionalFormatting sqref="I48:Q48">
    <cfRule type="expression" dxfId="2499" priority="17">
      <formula>$S$48="сыграна"</formula>
    </cfRule>
  </conditionalFormatting>
  <conditionalFormatting sqref="I49:Q49">
    <cfRule type="expression" dxfId="2498" priority="18">
      <formula>$S$49="сыграна"</formula>
    </cfRule>
  </conditionalFormatting>
  <conditionalFormatting sqref="I50:Q50">
    <cfRule type="expression" dxfId="2497" priority="19">
      <formula>$S$50="сыграна"</formula>
    </cfRule>
  </conditionalFormatting>
  <conditionalFormatting sqref="I51:Q51">
    <cfRule type="expression" dxfId="2496" priority="20">
      <formula>$S$51="сыграна"</formula>
    </cfRule>
  </conditionalFormatting>
  <conditionalFormatting sqref="I52:Q52">
    <cfRule type="expression" dxfId="2495" priority="21">
      <formula>$S$52="сыграна"</formula>
    </cfRule>
  </conditionalFormatting>
  <conditionalFormatting sqref="I53:Q53">
    <cfRule type="expression" dxfId="2494" priority="22">
      <formula>$S$53="сыграна"</formula>
    </cfRule>
  </conditionalFormatting>
  <conditionalFormatting sqref="I54:Q54">
    <cfRule type="expression" dxfId="2493" priority="23">
      <formula>$S$54="сыграна"</formula>
    </cfRule>
  </conditionalFormatting>
  <conditionalFormatting sqref="I55:Q55">
    <cfRule type="expression" dxfId="2492" priority="24">
      <formula>$S$55="сыграна"</formula>
    </cfRule>
  </conditionalFormatting>
  <conditionalFormatting sqref="I56:Q56">
    <cfRule type="expression" dxfId="2491" priority="25">
      <formula>$S$56="сыграна"</formula>
    </cfRule>
  </conditionalFormatting>
  <conditionalFormatting sqref="I62:Q62">
    <cfRule type="expression" dxfId="2490" priority="2">
      <formula>$S$62="сыграна"</formula>
    </cfRule>
  </conditionalFormatting>
  <conditionalFormatting sqref="I63:Q63">
    <cfRule type="expression" dxfId="2489" priority="31">
      <formula>$S$63="сыграна"</formula>
    </cfRule>
  </conditionalFormatting>
  <conditionalFormatting sqref="I64:Q64">
    <cfRule type="expression" dxfId="2488" priority="32">
      <formula>$S$64="сыграна"</formula>
    </cfRule>
  </conditionalFormatting>
  <conditionalFormatting sqref="I65:Q65">
    <cfRule type="expression" dxfId="2487" priority="33">
      <formula>$S$65="сыграна"</formula>
    </cfRule>
  </conditionalFormatting>
  <conditionalFormatting sqref="I66:Q66">
    <cfRule type="expression" dxfId="2486" priority="34">
      <formula>$S$66="сыграна"</formula>
    </cfRule>
  </conditionalFormatting>
  <conditionalFormatting sqref="I67:Q67">
    <cfRule type="expression" dxfId="2485" priority="35">
      <formula>$S$67="сыграна"</formula>
    </cfRule>
  </conditionalFormatting>
  <conditionalFormatting sqref="I68:Q68">
    <cfRule type="expression" dxfId="2484" priority="36">
      <formula>$S$68="сыграна"</formula>
    </cfRule>
  </conditionalFormatting>
  <conditionalFormatting sqref="I69:Q69">
    <cfRule type="expression" dxfId="2483" priority="37">
      <formula>$S$69="сыграна"</formula>
    </cfRule>
  </conditionalFormatting>
  <conditionalFormatting sqref="I70:Q70">
    <cfRule type="expression" dxfId="2482" priority="38">
      <formula>$S$70="сыграна"</formula>
    </cfRule>
  </conditionalFormatting>
  <conditionalFormatting sqref="I71:Q71">
    <cfRule type="expression" dxfId="2481" priority="39">
      <formula>$S$71="сыграна"</formula>
    </cfRule>
  </conditionalFormatting>
  <conditionalFormatting sqref="I36:R36 Q13:Q15 M25:M27">
    <cfRule type="expression" dxfId="2480" priority="14">
      <formula>$S$36="встреча играется"</formula>
    </cfRule>
  </conditionalFormatting>
  <conditionalFormatting sqref="I37:R37 R10:R12 L28:L30">
    <cfRule type="expression" dxfId="2479" priority="40">
      <formula>$S$37="встреча играется"</formula>
    </cfRule>
  </conditionalFormatting>
  <conditionalFormatting sqref="I38:R38 P16:P18 N22:N24">
    <cfRule type="expression" dxfId="2478" priority="41">
      <formula>$S$38="встреча играется"</formula>
    </cfRule>
  </conditionalFormatting>
  <conditionalFormatting sqref="I39:R39 S7:S9 K31:K33">
    <cfRule type="expression" dxfId="2477" priority="42">
      <formula>$S$39="встреча играется"</formula>
    </cfRule>
  </conditionalFormatting>
  <conditionalFormatting sqref="I40:R40 Q10:Q12 L25:L27">
    <cfRule type="expression" dxfId="2476" priority="43">
      <formula>$S$40="встреча играется"</formula>
    </cfRule>
  </conditionalFormatting>
  <conditionalFormatting sqref="I41:R41 P13:P15 M22:M24">
    <cfRule type="expression" dxfId="2475" priority="44">
      <formula>$S$41="встреча играется"</formula>
    </cfRule>
  </conditionalFormatting>
  <conditionalFormatting sqref="I42:R42 R7:R9 K28:K30">
    <cfRule type="expression" dxfId="2474" priority="45">
      <formula>$S$42="встреча играется"</formula>
    </cfRule>
  </conditionalFormatting>
  <conditionalFormatting sqref="I43:R43 S19:S21 O31:O33">
    <cfRule type="expression" dxfId="2473" priority="46">
      <formula>$S$43="встреча играется"</formula>
    </cfRule>
  </conditionalFormatting>
  <conditionalFormatting sqref="I44:R44 P10:P12 L22:L24">
    <cfRule type="expression" dxfId="2472" priority="47">
      <formula>$S$44="встреча играется"</formula>
    </cfRule>
  </conditionalFormatting>
  <conditionalFormatting sqref="I45:R45 Q7:Q9 K25:K27">
    <cfRule type="expression" dxfId="2471" priority="48">
      <formula>$S$45="встреча играется"</formula>
    </cfRule>
  </conditionalFormatting>
  <conditionalFormatting sqref="I46:R46 R19:R21 O28:O30">
    <cfRule type="expression" dxfId="2470" priority="49">
      <formula>$S$46="встреча играется"</formula>
    </cfRule>
  </conditionalFormatting>
  <conditionalFormatting sqref="I46:R46">
    <cfRule type="expression" dxfId="2469" priority="16">
      <formula>$S$46="сыграна"</formula>
    </cfRule>
  </conditionalFormatting>
  <conditionalFormatting sqref="I47:R47 S16:S18 N31:N33">
    <cfRule type="expression" dxfId="2468" priority="50">
      <formula>$S$47="встреча играется"</formula>
    </cfRule>
  </conditionalFormatting>
  <conditionalFormatting sqref="I47:R47">
    <cfRule type="expression" dxfId="2467" priority="12">
      <formula>$S$47="сыграна"</formula>
    </cfRule>
  </conditionalFormatting>
  <conditionalFormatting sqref="I48:R48 P7:P9 K22:K24">
    <cfRule type="expression" dxfId="2466" priority="51">
      <formula>$S$48="встреча играется"</formula>
    </cfRule>
  </conditionalFormatting>
  <conditionalFormatting sqref="I49:R49 Q19:Q21 O25:O27">
    <cfRule type="expression" dxfId="2465" priority="52">
      <formula>$S$49="встреча играется"</formula>
    </cfRule>
  </conditionalFormatting>
  <conditionalFormatting sqref="I50:R50 S13:S15 M31:M33">
    <cfRule type="expression" dxfId="2464" priority="53">
      <formula>$S$50="встреча играется"</formula>
    </cfRule>
  </conditionalFormatting>
  <conditionalFormatting sqref="I51:R51 R16:R18 N28:N30">
    <cfRule type="expression" dxfId="2463" priority="54">
      <formula>$S$51="встреча играется"</formula>
    </cfRule>
  </conditionalFormatting>
  <conditionalFormatting sqref="I52:R52 N10:N12 L16:L18">
    <cfRule type="expression" dxfId="2462" priority="55">
      <formula>$S$52="встреча играется"</formula>
    </cfRule>
  </conditionalFormatting>
  <conditionalFormatting sqref="I53:R53 O7:O9 K19:K21">
    <cfRule type="expression" dxfId="2461" priority="56">
      <formula>$S$53="встреча играется"</formula>
    </cfRule>
  </conditionalFormatting>
  <conditionalFormatting sqref="I54:R54 R13:R15 M28:M30">
    <cfRule type="expression" dxfId="2460" priority="57">
      <formula>$S$54="встреча играется"</formula>
    </cfRule>
  </conditionalFormatting>
  <conditionalFormatting sqref="I55:R55 S25:S27 Q31:Q33">
    <cfRule type="expression" dxfId="2459" priority="58">
      <formula>$S$55="встреча играется"</formula>
    </cfRule>
  </conditionalFormatting>
  <conditionalFormatting sqref="I56:R56 N7:N9 K16:K18">
    <cfRule type="expression" dxfId="2458" priority="59">
      <formula>$S$56="встреча играется"</formula>
    </cfRule>
  </conditionalFormatting>
  <conditionalFormatting sqref="I57:R57 O13:O15 M19:M21">
    <cfRule type="expression" dxfId="2457" priority="60">
      <formula>$S$57="встреча играется"</formula>
    </cfRule>
  </conditionalFormatting>
  <conditionalFormatting sqref="I57:R57">
    <cfRule type="expression" dxfId="2456" priority="26">
      <formula>$S$57="сыграна"</formula>
    </cfRule>
  </conditionalFormatting>
  <conditionalFormatting sqref="I58:R58 S10:S12 L31:L33">
    <cfRule type="expression" dxfId="2455" priority="61">
      <formula>$S$58="встреча играется"</formula>
    </cfRule>
  </conditionalFormatting>
  <conditionalFormatting sqref="I58:R58">
    <cfRule type="expression" dxfId="2454" priority="27">
      <formula>$S$58="сыграна"</formula>
    </cfRule>
  </conditionalFormatting>
  <conditionalFormatting sqref="I59:R59 R22:R24 P28:P30">
    <cfRule type="expression" dxfId="2453" priority="62">
      <formula>$S$59="встреча играется"</formula>
    </cfRule>
  </conditionalFormatting>
  <conditionalFormatting sqref="I59:R59">
    <cfRule type="expression" dxfId="2452" priority="28">
      <formula>$S$59="сыграна"</formula>
    </cfRule>
  </conditionalFormatting>
  <conditionalFormatting sqref="I60:R60 M7:M9 K13:K15">
    <cfRule type="expression" dxfId="2451" priority="63">
      <formula>$S$60="встреча играется"</formula>
    </cfRule>
  </conditionalFormatting>
  <conditionalFormatting sqref="I60:R60">
    <cfRule type="expression" dxfId="2450" priority="29">
      <formula>$S$60="сыграна"</formula>
    </cfRule>
  </conditionalFormatting>
  <conditionalFormatting sqref="I61:R61 O10:O12 L19:L21">
    <cfRule type="expression" dxfId="2449" priority="64">
      <formula>$S$61="встреча играется"</formula>
    </cfRule>
  </conditionalFormatting>
  <conditionalFormatting sqref="I61:R61">
    <cfRule type="expression" dxfId="2448" priority="30">
      <formula>$S$61="сыграна"</formula>
    </cfRule>
  </conditionalFormatting>
  <conditionalFormatting sqref="I62:R62 Q16:Q18 N25:N27">
    <cfRule type="expression" dxfId="2447" priority="3">
      <formula>$S$62="встреча играется"</formula>
    </cfRule>
  </conditionalFormatting>
  <conditionalFormatting sqref="I63:R63 S22:S24 P31:P33">
    <cfRule type="expression" dxfId="2446" priority="65">
      <formula>$S$63="встреча играется"</formula>
    </cfRule>
  </conditionalFormatting>
  <conditionalFormatting sqref="I64:R64 M10:M12 L13:L15">
    <cfRule type="expression" dxfId="2445" priority="66">
      <formula>$S$64="встреча играется"</formula>
    </cfRule>
  </conditionalFormatting>
  <conditionalFormatting sqref="I65:R65 O16:O18 N19:N21">
    <cfRule type="expression" dxfId="2444" priority="67">
      <formula>$S$65="встреча играется"</formula>
    </cfRule>
  </conditionalFormatting>
  <conditionalFormatting sqref="I66:R66 Q22:Q24 P25:P27">
    <cfRule type="expression" dxfId="2443" priority="68">
      <formula>$S$66="встреча играется"</formula>
    </cfRule>
  </conditionalFormatting>
  <conditionalFormatting sqref="I67:R67 S28:S30 R31:R33">
    <cfRule type="expression" dxfId="2442" priority="69">
      <formula>$S$67="встреча играется"</formula>
    </cfRule>
  </conditionalFormatting>
  <conditionalFormatting sqref="I68:R68 L7:L9 K10:K12">
    <cfRule type="expression" dxfId="2441" priority="70">
      <formula>$S$68="встреча играется"</formula>
    </cfRule>
  </conditionalFormatting>
  <conditionalFormatting sqref="I69:R69 N13:N15 M16:M18">
    <cfRule type="expression" dxfId="2440" priority="71">
      <formula>$S$69="встреча играется"</formula>
    </cfRule>
  </conditionalFormatting>
  <conditionalFormatting sqref="I70:R70 P19:P21 O22:O24">
    <cfRule type="expression" dxfId="2439" priority="72">
      <formula>$S$70="встреча играется"</formula>
    </cfRule>
  </conditionalFormatting>
  <conditionalFormatting sqref="I71:R71 R25:R27 Q28:Q30">
    <cfRule type="expression" dxfId="2438" priority="73">
      <formula>$S$71="встреча играется"</formula>
    </cfRule>
  </conditionalFormatting>
  <conditionalFormatting sqref="J7:J33">
    <cfRule type="endsWith" dxfId="2437" priority="1" operator="endsWith" text="+">
      <formula>RIGHT((J7),LEN("+"))=("+")</formula>
    </cfRule>
  </conditionalFormatting>
  <dataValidations count="1">
    <dataValidation type="list" allowBlank="1" sqref="P36:P71" xr:uid="{00000000-0002-0000-2300-000000000000}">
      <formula1>'C5_2'!Список_счета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855468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399</v>
      </c>
      <c r="E7" s="22"/>
      <c r="F7" s="67"/>
      <c r="G7" s="150">
        <v>1</v>
      </c>
      <c r="H7" s="97"/>
      <c r="I7" s="97"/>
      <c r="J7" s="100" t="s">
        <v>399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17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400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401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402</v>
      </c>
      <c r="E10" s="22"/>
      <c r="F10" s="67"/>
      <c r="G10" s="150">
        <v>2</v>
      </c>
      <c r="H10" s="97" t="s">
        <v>22</v>
      </c>
      <c r="I10" s="97"/>
      <c r="J10" s="100" t="s">
        <v>400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151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403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404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405</v>
      </c>
      <c r="E13" s="22"/>
      <c r="F13" s="67"/>
      <c r="G13" s="150">
        <v>3</v>
      </c>
      <c r="H13" s="97"/>
      <c r="I13" s="97"/>
      <c r="J13" s="100" t="s">
        <v>406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>
        <f>IF(LEFT(P69,1)="L",0,(IF(P69="","",(IF(LEFT(P69,1)&gt;RIGHT(P69,1),2,1)))))</f>
        <v>2</v>
      </c>
      <c r="O13" s="24">
        <f>IF(RIGHT(P57,1)="L",0,(IF(P57="","",(IF(RIGHT(P57,1)&gt;LEFT(P57,1),2,1)))))</f>
        <v>2</v>
      </c>
      <c r="P13" s="23">
        <f>IF(RIGHT(P41,1)="L",0,(IF(P41="","",(IF(RIGHT(P41,1)&gt;LEFT(P41,1),2,1)))))</f>
        <v>2</v>
      </c>
      <c r="Q13" s="23">
        <f>IF(LEFT(P36,1)="L",0,(IF(P36="","",(IF(LEFT(P36,1)&gt;RIGHT(P36,1),2,1)))))</f>
        <v>2</v>
      </c>
      <c r="R13" s="23">
        <f>IF(LEFT(P54,1)="L",0,(IF(P54="","",(IF(LEFT(P54,1)&gt;RIGHT(P54,1),2,1)))))</f>
        <v>2</v>
      </c>
      <c r="S13" s="25">
        <f>IF(RIGHT(P50,1)="L",0,(IF(P50="","",(IF(RIGHT(P50,1)&gt;LEFT(P50,1),2,1)))))</f>
        <v>2</v>
      </c>
      <c r="T13" s="109">
        <f>IF((AND(COUNTIF(J7:J33,"&gt;""")&gt;2,COUNTIF(P36:P71,"&gt;""")&gt;0)),SUM(K13,L13,M13,N13,O13,P13,Q13,R13,S13),"")</f>
        <v>12</v>
      </c>
      <c r="U13" s="166"/>
      <c r="V13" s="91" t="s">
        <v>10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407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7" t="str">
        <f>IF(LEFT(P69,1)="W",$M$4&amp;":0(W)",IF(LEFT(P69,1)="L","0:"&amp;$M$4&amp;"(L)",IF(P69="","",P69)))</f>
        <v>3:1</v>
      </c>
      <c r="O14" s="35" t="str">
        <f>IF(RIGHT(P57,1)="W",$M$4&amp;":0(W)",IF(RIGHT(P57,1)="L","0:"&amp;$M$4&amp;"(L)",IF(P57="","",RIGHT(P57,1)&amp;":"&amp;LEFT(P57,1))))</f>
        <v>3:0</v>
      </c>
      <c r="P14" s="26" t="str">
        <f>IF(RIGHT(P41,1)="W",$M$4&amp;":0(W)",IF(RIGHT(P41,1)="L","0:"&amp;$M$4&amp;"(L)",IF(P41="","",RIGHT(P41,1)&amp;":"&amp;LEFT(P41,1))))</f>
        <v>3:0</v>
      </c>
      <c r="Q14" s="27" t="str">
        <f>IF(LEFT(P36,1)="W",$M$4&amp;":0(W)",IF(LEFT(P36,1)="L","0:"&amp;$M$4&amp;"(L)",IF(P36="","",P36)))</f>
        <v>3:0</v>
      </c>
      <c r="R14" s="27" t="str">
        <f>IF(LEFT(P54,1)="W",$M$4&amp;":0(W)",IF(LEFT(P54,1)="L","0:"&amp;$M$4&amp;"(L)",IF(P54="","",P54)))</f>
        <v>3:0</v>
      </c>
      <c r="S14" s="29" t="str">
        <f>IF(RIGHT(P50,1)="W",$M$4&amp;":0(W)",IF(RIGHT(P50,1)="L","0:"&amp;$M$4&amp;"(L)",IF(P50="","",RIGHT(P50,1)&amp;":"&amp;LEFT(P50,1))))</f>
        <v>3:0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408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409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>
        <f>IF(RIGHT(P69,1)="L",0,(IF(P69="","",(IF(RIGHT(P69,1)&gt;LEFT(P69,1),2,1)))))</f>
        <v>1</v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2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9</v>
      </c>
      <c r="U16" s="166"/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>1:3</v>
      </c>
      <c r="N17" s="107"/>
      <c r="O17" s="35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3:1</v>
      </c>
      <c r="R17" s="26" t="str">
        <f>IF(RIGHT(P51,1)="W",$M$4&amp;":0(W)",IF(RIGHT(P51,1)="L","0:"&amp;$M$4&amp;"(L)",IF(P51="","",RIGHT(P51,1)&amp;":"&amp;LEFT(P51,1))))</f>
        <v>2:3</v>
      </c>
      <c r="S17" s="39" t="str">
        <f>IF(LEFT(P47,1)="W",$M$4&amp;":0(W)",IF(LEFT(P47,1)="L","0:"&amp;$M$4&amp;"(L)",IF(P47="","",P47)))</f>
        <v>2:3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410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>
        <f>IF(LEFT(P57,1)="L",0,(IF(P57="","",(IF(LEFT(P57,1)&gt;RIGHT(P57,1),2,1)))))</f>
        <v>1</v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2</v>
      </c>
      <c r="Q19" s="23">
        <f>IF(RIGHT(P49,1)="L",0,(IF(P49="","",(IF(RIGHT(P49,1)&gt;LEFT(P49,1),2,1)))))</f>
        <v>1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7</v>
      </c>
      <c r="U19" s="166"/>
      <c r="V19" s="91" t="s">
        <v>15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7" t="str">
        <f>IF(LEFT(P57,1)="W",$M$4&amp;":0(W)",IF(LEFT(P57,1)="L","0:"&amp;$M$4&amp;"(L)",IF(P57="","",P57)))</f>
        <v>0:3</v>
      </c>
      <c r="N20" s="27" t="str">
        <f>IF(LEFT(P65,1)="W",$M$4&amp;":0(W)",IF(LEFT(P65,1)="L","0:"&amp;$M$4&amp;"(L)",IF(P65="","",P65)))</f>
        <v>0:3</v>
      </c>
      <c r="O20" s="104"/>
      <c r="P20" s="27" t="str">
        <f>IF(LEFT(P70,1)="W",$M$4&amp;":0(W)",IF(LEFT(P70,1)="L","0:"&amp;$M$4&amp;"(L)",IF(P70="","",P70)))</f>
        <v>3:2</v>
      </c>
      <c r="Q20" s="26" t="str">
        <f>IF(RIGHT(P49,1)="W",$M$4&amp;":0(W)",IF(RIGHT(P49,1)="L","0:"&amp;$M$4&amp;"(L)",IF(P49="","",RIGHT(P49,1)&amp;":"&amp;LEFT(P49,1))))</f>
        <v>1:3</v>
      </c>
      <c r="R20" s="27" t="str">
        <f>IF(LEFT(P46,1)="W",$M$4&amp;":0(W)",IF(LEFT(P46,1)="L","0:"&amp;$M$4&amp;"(L)",IF(P46="","",P46)))</f>
        <v>0:3</v>
      </c>
      <c r="S20" s="29" t="str">
        <f>IF(RIGHT(P43,1)="W",$M$4&amp;":0(W)",IF(RIGHT(P43,1)="L","0:"&amp;$M$4&amp;"(L)",IF(P43="","",RIGHT(P43,1)&amp;":"&amp;LEFT(P43,1))))</f>
        <v>1:3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411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>
        <f>IF(LEFT(P41,1)="L",0,(IF(P41="","",(IF(LEFT(P41,1)&gt;RIGHT(P41,1),2,1)))))</f>
        <v>1</v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1</v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6</v>
      </c>
      <c r="U22" s="166"/>
      <c r="V22" s="91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7" t="str">
        <f>IF(LEFT(P41,1)="W",$M$4&amp;":0(W)",IF(LEFT(P41,1)="L","0:"&amp;$M$4&amp;"(L)",IF(P41="","",P41)))</f>
        <v>0:3</v>
      </c>
      <c r="N23" s="26" t="str">
        <f>IF(RIGHT(P38,1)="W",$M$4&amp;":0(W)",IF(RIGHT(P38,1)="L","0:"&amp;$M$4&amp;"(L)",IF(P38="","",RIGHT(P38,1)&amp;":"&amp;LEFT(P38,1))))</f>
        <v>0:3</v>
      </c>
      <c r="O23" s="35" t="str">
        <f>IF(RIGHT(P70,1)="W",$M$4&amp;":0(W)",IF(RIGHT(P70,1)="L","0:"&amp;$M$4&amp;"(L)",IF(P70="","",RIGHT(P70,1)&amp;":"&amp;LEFT(P70,1))))</f>
        <v>2:3</v>
      </c>
      <c r="P23" s="107"/>
      <c r="Q23" s="26" t="str">
        <f>IF(RIGHT(P66,1)="W",$M$4&amp;":0(W)",IF(RIGHT(P66,1)="L","0:"&amp;$M$4&amp;"(L)",IF(P66="","",RIGHT(P66,1)&amp;":"&amp;LEFT(P66,1))))</f>
        <v>0:3</v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0:3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412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>
        <f>IF(RIGHT(P36,1)="L",0,(IF(P36="","",(IF(RIGHT(P36,1)&gt;LEFT(P36,1),2,1)))))</f>
        <v>1</v>
      </c>
      <c r="N25" s="23">
        <f>IF(RIGHT(P62,1)="L",0,(IF(P62="","",(IF(RIGHT(P62,1)&gt;LEFT(P62,1),2,1)))))</f>
        <v>1</v>
      </c>
      <c r="O25" s="24">
        <f>IF(LEFT(P49,1)="L",0,(IF(P49="","",(IF(LEFT(P49,1)&gt;RIGHT(P49,1),2,1)))))</f>
        <v>2</v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1</v>
      </c>
      <c r="S25" s="25">
        <f>IF(LEFT(P55,1)="L",0,(IF(P55="","",(IF(LEFT(P55,1)&gt;RIGHT(P55,1),2,1)))))</f>
        <v>1</v>
      </c>
      <c r="T25" s="109">
        <f>IF((AND(COUNTIF(J7:J33,"&gt;""")&gt;2,COUNTIF(P36:P71,"&gt;""")&gt;0)),SUM(K25,L25,M25,N25,O25,P25,Q25,R25,S25),"")</f>
        <v>8</v>
      </c>
      <c r="U25" s="166"/>
      <c r="V25" s="91" t="s">
        <v>14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>0:3</v>
      </c>
      <c r="N26" s="26" t="str">
        <f>IF(RIGHT(P62,1)="W",$M$4&amp;":0(W)",IF(RIGHT(P62,1)="L","0:"&amp;$M$4&amp;"(L)",IF(P62="","",RIGHT(P62,1)&amp;":"&amp;LEFT(P62,1))))</f>
        <v>1:3</v>
      </c>
      <c r="O26" s="28" t="str">
        <f>IF(LEFT(P49,1)="W",$M$4&amp;":0(W)",IF(LEFT(P49,1)="L","0:"&amp;$M$4&amp;"(L)",IF(P49="","",P49)))</f>
        <v>3:1</v>
      </c>
      <c r="P26" s="28" t="str">
        <f>IF(LEFT(P66,1)="W",$M$4&amp;":0(W)",IF(LEFT(P66,1)="L","0:"&amp;$M$4&amp;"(L)",IF(P66="","",P66)))</f>
        <v>3:0</v>
      </c>
      <c r="Q26" s="107"/>
      <c r="R26" s="27" t="str">
        <f>IF(LEFT(P71,1)="W",$M$4&amp;":0(W)",IF(LEFT(P71,1)="L","0:"&amp;$M$4&amp;"(L)",IF(P71="","",P71)))</f>
        <v>2:3</v>
      </c>
      <c r="S26" s="39" t="str">
        <f>IF(LEFT(P55,1)="W",$M$4&amp;":0(W)",IF(LEFT(P55,1)="L","0:"&amp;$M$4&amp;"(L)",IF(P55="","",P55)))</f>
        <v>1:3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413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>
        <f>IF(RIGHT(P54,1)="L",0,(IF(P54="","",(IF(RIGHT(P54,1)&gt;LEFT(P54,1),2,1)))))</f>
        <v>1</v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2</v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10</v>
      </c>
      <c r="U28" s="166"/>
      <c r="V28" s="91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>0:3</v>
      </c>
      <c r="N29" s="27" t="str">
        <f>IF(LEFT(P51,1)="W",$M$4&amp;":0(W)",IF(LEFT(P51,1)="L","0:"&amp;$M$4&amp;"(L)",IF(P51="","",P51)))</f>
        <v>3:2</v>
      </c>
      <c r="O29" s="35" t="str">
        <f>IF(RIGHT(P46,1)="W",$M$4&amp;":0(W)",IF(RIGHT(P46,1)="L","0:"&amp;$M$4&amp;"(L)",IF(P46="","",RIGHT(P46,1)&amp;":"&amp;LEFT(P46,1))))</f>
        <v>3:0</v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>3:2</v>
      </c>
      <c r="R29" s="107"/>
      <c r="S29" s="29" t="str">
        <f>IF(RIGHT(P67,1)="W",$M$4&amp;":0(W)",IF(RIGHT(P67,1)="L","0:"&amp;$M$4&amp;"(L)",IF(P67="","",RIGHT(P67,1)&amp;":"&amp;LEFT(P67,1))))</f>
        <v>1:3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414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>
        <f>IF(LEFT(P50,1)="L",0,(IF(P50="","",(IF(LEFT(P50,1)&gt;RIGHT(P50,1),2,1)))))</f>
        <v>1</v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2</v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2</v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11</v>
      </c>
      <c r="U31" s="166"/>
      <c r="V31" s="91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7" t="str">
        <f>IF(LEFT(P50,1)="W",$M$4&amp;":0(W)",IF(LEFT(P50,1)="L","0:"&amp;$M$4&amp;"(L)",IF(P50="","",P50)))</f>
        <v>0:3</v>
      </c>
      <c r="N32" s="26" t="str">
        <f>IF(RIGHT(P47,1)="W",$M$4&amp;":0(W)",IF(RIGHT(P47,1)="L","0:"&amp;$M$4&amp;"(L)",IF(P47="","",RIGHT(P47,1)&amp;":"&amp;LEFT(P47,1))))</f>
        <v>3:2</v>
      </c>
      <c r="O32" s="28" t="str">
        <f>IF(LEFT(P43,1)="W",$M$4&amp;":0(W)",IF(LEFT(P43,1)="L","0:"&amp;$M$4&amp;"(L)",IF(P43="","",P43)))</f>
        <v>3:1</v>
      </c>
      <c r="P32" s="35" t="str">
        <f>IF(RIGHT(P63,1)="W",$M$4&amp;":0(W)",IF(RIGHT(P63,1)="L","0:"&amp;$M$4&amp;"(L)",IF(P63="","",RIGHT(P63,1)&amp;":"&amp;LEFT(P63,1))))</f>
        <v>3:0</v>
      </c>
      <c r="Q32" s="26" t="str">
        <f>IF(RIGHT(P55,1)="W",$M$4&amp;":0(W)",IF(RIGHT(P55,1)="L","0:"&amp;$M$4&amp;"(L)",IF(P55="","",RIGHT(P55,1)&amp;":"&amp;LEFT(P55,1))))</f>
        <v>3:1</v>
      </c>
      <c r="R32" s="27" t="str">
        <f>IF(LEFT(P67,1)="W",$M$4&amp;":0(W)",IF(LEFT(P67,1)="L","0:"&amp;$M$4&amp;"(L)",IF(P67="","",P67)))</f>
        <v>3:1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30</v>
      </c>
      <c r="J36" s="81" t="str">
        <f>IF('C6_2'!Уч3="","",'C6_2'!Уч3)</f>
        <v>Рыспеков Арман+</v>
      </c>
      <c r="K36" s="82" t="str">
        <f t="shared" ref="K36:K71" si="0">"-"</f>
        <v>-</v>
      </c>
      <c r="L36" s="162" t="str">
        <f>IF('C6_2'!Уч7="","",'C6_2'!Уч7)</f>
        <v>Баилов Алтай+</v>
      </c>
      <c r="M36" s="124"/>
      <c r="N36" s="124"/>
      <c r="O36" s="125"/>
      <c r="P36" s="53" t="s">
        <v>35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IF('C6_2'!Уч2="","",'C6_2'!Уч2)</f>
        <v>Айдарханова Сауле</v>
      </c>
      <c r="K37" s="85" t="str">
        <f t="shared" si="0"/>
        <v>-</v>
      </c>
      <c r="L37" s="163" t="str">
        <f>IF('C6_2'!Уч8="","",'C6_2'!Уч8)</f>
        <v>Абылкан Акылжан+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30</v>
      </c>
      <c r="J38" s="86" t="str">
        <f>IF('C6_2'!Уч4="","",'C6_2'!Уч4)</f>
        <v>Коржумбаев Мурат+</v>
      </c>
      <c r="K38" s="87" t="str">
        <f t="shared" si="0"/>
        <v>-</v>
      </c>
      <c r="L38" s="164" t="str">
        <f>IF('C6_2'!Уч6="","",'C6_2'!Уч6)</f>
        <v>Тасмухаметов Дамир+</v>
      </c>
      <c r="M38" s="115"/>
      <c r="N38" s="115"/>
      <c r="O38" s="116"/>
      <c r="P38" s="88" t="s">
        <v>35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IF('C6_2'!Уч1="","",'C6_2'!Уч1)</f>
        <v>Еремин Иван</v>
      </c>
      <c r="K39" s="90" t="str">
        <f t="shared" si="0"/>
        <v>-</v>
      </c>
      <c r="L39" s="165" t="str">
        <f>IF('C6_2'!Уч9="","",'C6_2'!Уч9)</f>
        <v>Султан Мунира+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IF('C6_2'!Уч7="","",'C6_2'!Уч7)</f>
        <v>Баилов Алтай+</v>
      </c>
      <c r="K40" s="82" t="str">
        <f t="shared" si="0"/>
        <v>-</v>
      </c>
      <c r="L40" s="162" t="str">
        <f>IF('C6_2'!Уч2="","",'C6_2'!Уч2)</f>
        <v>Айдарханова Сауле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30</v>
      </c>
      <c r="J41" s="84" t="str">
        <f>IF('C6_2'!Уч6="","",'C6_2'!Уч6)</f>
        <v>Тасмухаметов Дамир+</v>
      </c>
      <c r="K41" s="85" t="str">
        <f t="shared" si="0"/>
        <v>-</v>
      </c>
      <c r="L41" s="163" t="str">
        <f>IF('C6_2'!Уч3="","",'C6_2'!Уч3)</f>
        <v>Рыспеков Арман+</v>
      </c>
      <c r="M41" s="127"/>
      <c r="N41" s="127"/>
      <c r="O41" s="128"/>
      <c r="P41" s="58" t="s">
        <v>39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IF('C6_2'!Уч8="","",'C6_2'!Уч8)</f>
        <v>Абылкан Акылжан+</v>
      </c>
      <c r="K42" s="87" t="str">
        <f t="shared" si="0"/>
        <v>-</v>
      </c>
      <c r="L42" s="164" t="str">
        <f>IF('C6_2'!Уч1="","",'C6_2'!Уч1)</f>
        <v>Еремин Иван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31</v>
      </c>
      <c r="J43" s="89" t="str">
        <f>IF('C6_2'!Уч9="","",'C6_2'!Уч9)</f>
        <v>Султан Мунира+</v>
      </c>
      <c r="K43" s="90" t="str">
        <f t="shared" si="0"/>
        <v>-</v>
      </c>
      <c r="L43" s="165" t="str">
        <f>IF('C6_2'!Уч5="","",'C6_2'!Уч5)</f>
        <v>Скитейкин Вячеслав+</v>
      </c>
      <c r="M43" s="121"/>
      <c r="N43" s="121"/>
      <c r="O43" s="122"/>
      <c r="P43" s="66" t="s">
        <v>37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IF('C6_2'!Уч2="","",'C6_2'!Уч2)</f>
        <v>Айдарханова Сауле</v>
      </c>
      <c r="K44" s="82" t="str">
        <f t="shared" si="0"/>
        <v>-</v>
      </c>
      <c r="L44" s="162" t="str">
        <f>IF('C6_2'!Уч6="","",'C6_2'!Уч6)</f>
        <v>Тасмухаметов Дамир+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IF('C6_2'!Уч1="","",'C6_2'!Уч1)</f>
        <v>Еремин Иван</v>
      </c>
      <c r="K45" s="85" t="str">
        <f t="shared" si="0"/>
        <v>-</v>
      </c>
      <c r="L45" s="163" t="str">
        <f>IF('C6_2'!Уч7="","",'C6_2'!Уч7)</f>
        <v>Баилов Алтай+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29</v>
      </c>
      <c r="J46" s="86" t="str">
        <f>IF('C6_2'!Уч5="","",'C6_2'!Уч5)</f>
        <v>Скитейкин Вячеслав+</v>
      </c>
      <c r="K46" s="87" t="str">
        <f t="shared" si="0"/>
        <v>-</v>
      </c>
      <c r="L46" s="164" t="str">
        <f>IF('C6_2'!Уч8="","",'C6_2'!Уч8)</f>
        <v>Абылкан Акылжан+</v>
      </c>
      <c r="M46" s="115"/>
      <c r="N46" s="115"/>
      <c r="O46" s="116"/>
      <c r="P46" s="62" t="s">
        <v>39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21</v>
      </c>
      <c r="J47" s="89" t="str">
        <f>IF('C6_2'!Уч4="","",'C6_2'!Уч4)</f>
        <v>Коржумбаев Мурат+</v>
      </c>
      <c r="K47" s="90" t="str">
        <f t="shared" si="0"/>
        <v>-</v>
      </c>
      <c r="L47" s="165" t="str">
        <f>IF('C6_2'!Уч9="","",'C6_2'!Уч9)</f>
        <v>Султан Мунира+</v>
      </c>
      <c r="M47" s="121"/>
      <c r="N47" s="121"/>
      <c r="O47" s="122"/>
      <c r="P47" s="66" t="s">
        <v>42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IF('C6_2'!Уч6="","",'C6_2'!Уч6)</f>
        <v>Тасмухаметов Дамир+</v>
      </c>
      <c r="K48" s="82" t="str">
        <f t="shared" si="0"/>
        <v>-</v>
      </c>
      <c r="L48" s="162" t="str">
        <f>IF('C6_2'!Уч1="","",'C6_2'!Уч1)</f>
        <v>Еремин Иван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29</v>
      </c>
      <c r="J49" s="84" t="str">
        <f>IF('C6_2'!Уч7="","",'C6_2'!Уч7)</f>
        <v>Баилов Алтай+</v>
      </c>
      <c r="K49" s="85" t="str">
        <f t="shared" si="0"/>
        <v>-</v>
      </c>
      <c r="L49" s="163" t="str">
        <f>IF('C6_2'!Уч5="","",'C6_2'!Уч5)</f>
        <v>Скитейкин Вячеслав+</v>
      </c>
      <c r="M49" s="127"/>
      <c r="N49" s="127"/>
      <c r="O49" s="128"/>
      <c r="P49" s="58" t="s">
        <v>37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21</v>
      </c>
      <c r="J50" s="86" t="str">
        <f>IF('C6_2'!Уч9="","",'C6_2'!Уч9)</f>
        <v>Султан Мунира+</v>
      </c>
      <c r="K50" s="87" t="str">
        <f t="shared" si="0"/>
        <v>-</v>
      </c>
      <c r="L50" s="164" t="str">
        <f>IF('C6_2'!Уч3="","",'C6_2'!Уч3)</f>
        <v>Рыспеков Арман+</v>
      </c>
      <c r="M50" s="115"/>
      <c r="N50" s="115"/>
      <c r="O50" s="116"/>
      <c r="P50" s="62" t="s">
        <v>39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29</v>
      </c>
      <c r="J51" s="89" t="str">
        <f>IF('C6_2'!Уч8="","",'C6_2'!Уч8)</f>
        <v>Абылкан Акылжан+</v>
      </c>
      <c r="K51" s="90" t="str">
        <f t="shared" si="0"/>
        <v>-</v>
      </c>
      <c r="L51" s="165" t="str">
        <f>IF('C6_2'!Уч4="","",'C6_2'!Уч4)</f>
        <v>Коржумбаев Мурат+</v>
      </c>
      <c r="M51" s="121"/>
      <c r="N51" s="121"/>
      <c r="O51" s="122"/>
      <c r="P51" s="66" t="s">
        <v>38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IF('C6_2'!Уч2="","",'C6_2'!Уч2)</f>
        <v>Айдарханова Сауле</v>
      </c>
      <c r="K52" s="82" t="str">
        <f t="shared" si="0"/>
        <v>-</v>
      </c>
      <c r="L52" s="162" t="str">
        <f>IF('C6_2'!Уч4="","",'C6_2'!Уч4)</f>
        <v>Коржумбаев Мурат+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IF('C6_2'!Уч1="","",'C6_2'!Уч1)</f>
        <v>Еремин Иван</v>
      </c>
      <c r="K53" s="85" t="str">
        <f t="shared" si="0"/>
        <v>-</v>
      </c>
      <c r="L53" s="163" t="str">
        <f>IF('C6_2'!Уч5="","",'C6_2'!Уч5)</f>
        <v>Скитейкин Вячеслав+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>
        <v>29</v>
      </c>
      <c r="J54" s="86" t="str">
        <f>IF('C6_2'!Уч3="","",'C6_2'!Уч3)</f>
        <v>Рыспеков Арман+</v>
      </c>
      <c r="K54" s="87" t="str">
        <f t="shared" si="0"/>
        <v>-</v>
      </c>
      <c r="L54" s="164" t="str">
        <f>IF('C6_2'!Уч8="","",'C6_2'!Уч8)</f>
        <v>Абылкан Акылжан+</v>
      </c>
      <c r="M54" s="115"/>
      <c r="N54" s="115"/>
      <c r="O54" s="116"/>
      <c r="P54" s="62" t="s">
        <v>35</v>
      </c>
      <c r="Q54" s="138"/>
      <c r="R54" s="139"/>
      <c r="S54" s="54" t="str">
        <f t="shared" si="1"/>
        <v>сыграна</v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21</v>
      </c>
      <c r="J55" s="89" t="str">
        <f>IF('C6_2'!Уч7="","",'C6_2'!Уч7)</f>
        <v>Баилов Алтай+</v>
      </c>
      <c r="K55" s="90" t="str">
        <f t="shared" si="0"/>
        <v>-</v>
      </c>
      <c r="L55" s="165" t="str">
        <f>IF('C6_2'!Уч9="","",'C6_2'!Уч9)</f>
        <v>Султан Мунира+</v>
      </c>
      <c r="M55" s="121"/>
      <c r="N55" s="121"/>
      <c r="O55" s="122"/>
      <c r="P55" s="66" t="s">
        <v>41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IF('C6_2'!Уч4="","",'C6_2'!Уч4)</f>
        <v>Коржумбаев Мурат+</v>
      </c>
      <c r="K56" s="82" t="str">
        <f t="shared" si="0"/>
        <v>-</v>
      </c>
      <c r="L56" s="162" t="str">
        <f>IF('C6_2'!Уч1="","",'C6_2'!Уч1)</f>
        <v>Еремин Иван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14</v>
      </c>
      <c r="J57" s="84" t="str">
        <f>IF('C6_2'!Уч5="","",'C6_2'!Уч5)</f>
        <v>Скитейкин Вячеслав+</v>
      </c>
      <c r="K57" s="85" t="str">
        <f t="shared" si="0"/>
        <v>-</v>
      </c>
      <c r="L57" s="163" t="str">
        <f>IF('C6_2'!Уч3="","",'C6_2'!Уч3)</f>
        <v>Рыспеков Арман+</v>
      </c>
      <c r="M57" s="127"/>
      <c r="N57" s="127"/>
      <c r="O57" s="128"/>
      <c r="P57" s="58" t="s">
        <v>39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IF('C6_2'!Уч9="","",'C6_2'!Уч9)</f>
        <v>Султан Мунира+</v>
      </c>
      <c r="K58" s="87" t="str">
        <f t="shared" si="0"/>
        <v>-</v>
      </c>
      <c r="L58" s="164" t="str">
        <f>IF('C6_2'!Уч2="","",'C6_2'!Уч2)</f>
        <v>Айдарханова Сауле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24</v>
      </c>
      <c r="J59" s="89" t="str">
        <f>IF('C6_2'!Уч8="","",'C6_2'!Уч8)</f>
        <v>Абылкан Акылжан+</v>
      </c>
      <c r="K59" s="90" t="str">
        <f t="shared" si="0"/>
        <v>-</v>
      </c>
      <c r="L59" s="165" t="str">
        <f>IF('C6_2'!Уч6="","",'C6_2'!Уч6)</f>
        <v>Тасмухаметов Дамир+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IF('C6_2'!Уч1="","",'C6_2'!Уч1)</f>
        <v>Еремин Иван</v>
      </c>
      <c r="K60" s="82" t="str">
        <f t="shared" si="0"/>
        <v>-</v>
      </c>
      <c r="L60" s="162" t="str">
        <f>IF('C6_2'!Уч3="","",'C6_2'!Уч3)</f>
        <v>Рыспеков Арман+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IF('C6_2'!Уч2="","",'C6_2'!Уч2)</f>
        <v>Айдарханова Сауле</v>
      </c>
      <c r="K61" s="85" t="str">
        <f t="shared" si="0"/>
        <v>-</v>
      </c>
      <c r="L61" s="163" t="str">
        <f>IF('C6_2'!Уч5="","",'C6_2'!Уч5)</f>
        <v>Скитейкин Вячеслав+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21</v>
      </c>
      <c r="J62" s="86" t="str">
        <f>IF('C6_2'!Уч4="","",'C6_2'!Уч4)</f>
        <v>Коржумбаев Мурат+</v>
      </c>
      <c r="K62" s="87" t="str">
        <f t="shared" si="0"/>
        <v>-</v>
      </c>
      <c r="L62" s="164" t="str">
        <f>IF('C6_2'!Уч7="","",'C6_2'!Уч7)</f>
        <v>Баилов Алтай+</v>
      </c>
      <c r="M62" s="115"/>
      <c r="N62" s="115"/>
      <c r="O62" s="116"/>
      <c r="P62" s="62" t="s">
        <v>37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24</v>
      </c>
      <c r="J63" s="89" t="str">
        <f>IF('C6_2'!Уч6="","",'C6_2'!Уч6)</f>
        <v>Тасмухаметов Дамир+</v>
      </c>
      <c r="K63" s="90" t="str">
        <f t="shared" si="0"/>
        <v>-</v>
      </c>
      <c r="L63" s="165" t="str">
        <f>IF('C6_2'!Уч9="","",'C6_2'!Уч9)</f>
        <v>Султан Мунира+</v>
      </c>
      <c r="M63" s="121"/>
      <c r="N63" s="121"/>
      <c r="O63" s="122"/>
      <c r="P63" s="66" t="s">
        <v>39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IF('C6_2'!Уч3="","",'C6_2'!Уч3)</f>
        <v>Рыспеков Арман+</v>
      </c>
      <c r="K64" s="82" t="str">
        <f t="shared" si="0"/>
        <v>-</v>
      </c>
      <c r="L64" s="162" t="str">
        <f>IF('C6_2'!Уч2="","",'C6_2'!Уч2)</f>
        <v>Айдарханова Сауле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24</v>
      </c>
      <c r="J65" s="84" t="str">
        <f>IF('C6_2'!Уч5="","",'C6_2'!Уч5)</f>
        <v>Скитейкин Вячеслав+</v>
      </c>
      <c r="K65" s="85" t="str">
        <f t="shared" si="0"/>
        <v>-</v>
      </c>
      <c r="L65" s="163" t="str">
        <f>IF('C6_2'!Уч4="","",'C6_2'!Уч4)</f>
        <v>Коржумбаев Мурат+</v>
      </c>
      <c r="M65" s="127"/>
      <c r="N65" s="127"/>
      <c r="O65" s="128"/>
      <c r="P65" s="58" t="s">
        <v>39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22</v>
      </c>
      <c r="J66" s="86" t="str">
        <f>IF('C6_2'!Уч7="","",'C6_2'!Уч7)</f>
        <v>Баилов Алтай+</v>
      </c>
      <c r="K66" s="87" t="str">
        <f t="shared" si="0"/>
        <v>-</v>
      </c>
      <c r="L66" s="164" t="str">
        <f>IF('C6_2'!Уч6="","",'C6_2'!Уч6)</f>
        <v>Тасмухаметов Дамир+</v>
      </c>
      <c r="M66" s="115"/>
      <c r="N66" s="115"/>
      <c r="O66" s="116"/>
      <c r="P66" s="62" t="s">
        <v>35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25</v>
      </c>
      <c r="J67" s="89" t="str">
        <f>IF('C6_2'!Уч9="","",'C6_2'!Уч9)</f>
        <v>Султан Мунира+</v>
      </c>
      <c r="K67" s="90" t="str">
        <f t="shared" si="0"/>
        <v>-</v>
      </c>
      <c r="L67" s="165" t="str">
        <f>IF('C6_2'!Уч8="","",'C6_2'!Уч8)</f>
        <v>Абылкан Акылжан+</v>
      </c>
      <c r="M67" s="121"/>
      <c r="N67" s="121"/>
      <c r="O67" s="122"/>
      <c r="P67" s="66" t="s">
        <v>37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IF('C6_2'!Уч1="","",'C6_2'!Уч1)</f>
        <v>Еремин Иван</v>
      </c>
      <c r="K68" s="82" t="str">
        <f t="shared" si="0"/>
        <v>-</v>
      </c>
      <c r="L68" s="162" t="str">
        <f>IF('C6_2'!Уч2="","",'C6_2'!Уч2)</f>
        <v>Айдарханова Сауле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20</v>
      </c>
      <c r="J69" s="84" t="str">
        <f>IF('C6_2'!Уч3="","",'C6_2'!Уч3)</f>
        <v>Рыспеков Арман+</v>
      </c>
      <c r="K69" s="85" t="str">
        <f t="shared" si="0"/>
        <v>-</v>
      </c>
      <c r="L69" s="163" t="str">
        <f>IF('C6_2'!Уч4="","",'C6_2'!Уч4)</f>
        <v>Коржумбаев Мурат+</v>
      </c>
      <c r="M69" s="127"/>
      <c r="N69" s="127"/>
      <c r="O69" s="128"/>
      <c r="P69" s="58" t="s">
        <v>37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24</v>
      </c>
      <c r="J70" s="86" t="str">
        <f>IF('C6_2'!Уч5="","",'C6_2'!Уч5)</f>
        <v>Скитейкин Вячеслав+</v>
      </c>
      <c r="K70" s="87" t="str">
        <f t="shared" si="0"/>
        <v>-</v>
      </c>
      <c r="L70" s="164" t="str">
        <f>IF('C6_2'!Уч6="","",'C6_2'!Уч6)</f>
        <v>Тасмухаметов Дамир+</v>
      </c>
      <c r="M70" s="115"/>
      <c r="N70" s="115"/>
      <c r="O70" s="116"/>
      <c r="P70" s="62" t="s">
        <v>38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22</v>
      </c>
      <c r="J71" s="89" t="str">
        <f>IF('C6_2'!Уч7="","",'C6_2'!Уч7)</f>
        <v>Баилов Алтай+</v>
      </c>
      <c r="K71" s="90" t="str">
        <f t="shared" si="0"/>
        <v>-</v>
      </c>
      <c r="L71" s="165" t="str">
        <f>IF('C6_2'!Уч8="","",'C6_2'!Уч8)</f>
        <v>Абылкан Акылжан+</v>
      </c>
      <c r="M71" s="121"/>
      <c r="N71" s="121"/>
      <c r="O71" s="122"/>
      <c r="P71" s="66" t="s">
        <v>42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436" priority="13">
      <formula>$S$36="сыграна"</formula>
    </cfRule>
  </conditionalFormatting>
  <conditionalFormatting sqref="I37:Q37">
    <cfRule type="expression" dxfId="2435" priority="15">
      <formula>$S$37="сыграна"</formula>
    </cfRule>
  </conditionalFormatting>
  <conditionalFormatting sqref="I38:Q38">
    <cfRule type="expression" dxfId="2434" priority="4">
      <formula>$S$38="сыграна"</formula>
    </cfRule>
  </conditionalFormatting>
  <conditionalFormatting sqref="I39:Q39">
    <cfRule type="expression" dxfId="2433" priority="5">
      <formula>$S$39="сыграна"</formula>
    </cfRule>
  </conditionalFormatting>
  <conditionalFormatting sqref="I40:Q40">
    <cfRule type="expression" dxfId="2432" priority="6">
      <formula>$S$40="сыграна"</formula>
    </cfRule>
  </conditionalFormatting>
  <conditionalFormatting sqref="I41:Q41">
    <cfRule type="expression" dxfId="2431" priority="7">
      <formula>$S$41="сыграна"</formula>
    </cfRule>
  </conditionalFormatting>
  <conditionalFormatting sqref="I42:Q42">
    <cfRule type="expression" dxfId="2430" priority="8">
      <formula>$S$42="сыграна"</formula>
    </cfRule>
  </conditionalFormatting>
  <conditionalFormatting sqref="I43:Q43">
    <cfRule type="expression" dxfId="2429" priority="9">
      <formula>$S$43="сыграна"</formula>
    </cfRule>
  </conditionalFormatting>
  <conditionalFormatting sqref="I44:Q44">
    <cfRule type="expression" dxfId="2428" priority="10">
      <formula>$S$44="сыграна"</formula>
    </cfRule>
  </conditionalFormatting>
  <conditionalFormatting sqref="I45:Q45">
    <cfRule type="expression" dxfId="2427" priority="11">
      <formula>$S$45="сыграна"</formula>
    </cfRule>
  </conditionalFormatting>
  <conditionalFormatting sqref="I48:Q48">
    <cfRule type="expression" dxfId="2426" priority="17">
      <formula>$S$48="сыграна"</formula>
    </cfRule>
  </conditionalFormatting>
  <conditionalFormatting sqref="I49:Q49">
    <cfRule type="expression" dxfId="2425" priority="18">
      <formula>$S$49="сыграна"</formula>
    </cfRule>
  </conditionalFormatting>
  <conditionalFormatting sqref="I50:Q50">
    <cfRule type="expression" dxfId="2424" priority="19">
      <formula>$S$50="сыграна"</formula>
    </cfRule>
  </conditionalFormatting>
  <conditionalFormatting sqref="I51:Q51">
    <cfRule type="expression" dxfId="2423" priority="20">
      <formula>$S$51="сыграна"</formula>
    </cfRule>
  </conditionalFormatting>
  <conditionalFormatting sqref="I52:Q52">
    <cfRule type="expression" dxfId="2422" priority="21">
      <formula>$S$52="сыграна"</formula>
    </cfRule>
  </conditionalFormatting>
  <conditionalFormatting sqref="I53:Q53">
    <cfRule type="expression" dxfId="2421" priority="22">
      <formula>$S$53="сыграна"</formula>
    </cfRule>
  </conditionalFormatting>
  <conditionalFormatting sqref="I54:Q54">
    <cfRule type="expression" dxfId="2420" priority="23">
      <formula>$S$54="сыграна"</formula>
    </cfRule>
  </conditionalFormatting>
  <conditionalFormatting sqref="I55:Q55">
    <cfRule type="expression" dxfId="2419" priority="24">
      <formula>$S$55="сыграна"</formula>
    </cfRule>
  </conditionalFormatting>
  <conditionalFormatting sqref="I56:Q56">
    <cfRule type="expression" dxfId="2418" priority="25">
      <formula>$S$56="сыграна"</formula>
    </cfRule>
  </conditionalFormatting>
  <conditionalFormatting sqref="I62:Q62">
    <cfRule type="expression" dxfId="2417" priority="2">
      <formula>$S$62="сыграна"</formula>
    </cfRule>
  </conditionalFormatting>
  <conditionalFormatting sqref="I63:Q63">
    <cfRule type="expression" dxfId="2416" priority="31">
      <formula>$S$63="сыграна"</formula>
    </cfRule>
  </conditionalFormatting>
  <conditionalFormatting sqref="I64:Q64">
    <cfRule type="expression" dxfId="2415" priority="32">
      <formula>$S$64="сыграна"</formula>
    </cfRule>
  </conditionalFormatting>
  <conditionalFormatting sqref="I65:Q65">
    <cfRule type="expression" dxfId="2414" priority="33">
      <formula>$S$65="сыграна"</formula>
    </cfRule>
  </conditionalFormatting>
  <conditionalFormatting sqref="I66:Q66">
    <cfRule type="expression" dxfId="2413" priority="34">
      <formula>$S$66="сыграна"</formula>
    </cfRule>
  </conditionalFormatting>
  <conditionalFormatting sqref="I67:Q67">
    <cfRule type="expression" dxfId="2412" priority="35">
      <formula>$S$67="сыграна"</formula>
    </cfRule>
  </conditionalFormatting>
  <conditionalFormatting sqref="I68:Q68">
    <cfRule type="expression" dxfId="2411" priority="36">
      <formula>$S$68="сыграна"</formula>
    </cfRule>
  </conditionalFormatting>
  <conditionalFormatting sqref="I69:Q69">
    <cfRule type="expression" dxfId="2410" priority="37">
      <formula>$S$69="сыграна"</formula>
    </cfRule>
  </conditionalFormatting>
  <conditionalFormatting sqref="I70:Q70">
    <cfRule type="expression" dxfId="2409" priority="38">
      <formula>$S$70="сыграна"</formula>
    </cfRule>
  </conditionalFormatting>
  <conditionalFormatting sqref="I71:Q71">
    <cfRule type="expression" dxfId="2408" priority="39">
      <formula>$S$71="сыграна"</formula>
    </cfRule>
  </conditionalFormatting>
  <conditionalFormatting sqref="I36:R36 Q13:Q15 M25:M27">
    <cfRule type="expression" dxfId="2407" priority="14">
      <formula>$S$36="встреча играется"</formula>
    </cfRule>
  </conditionalFormatting>
  <conditionalFormatting sqref="I37:R37 R10:R12 L28:L30">
    <cfRule type="expression" dxfId="2406" priority="40">
      <formula>$S$37="встреча играется"</formula>
    </cfRule>
  </conditionalFormatting>
  <conditionalFormatting sqref="I38:R38 P16:P18 N22:N24">
    <cfRule type="expression" dxfId="2405" priority="41">
      <formula>$S$38="встреча играется"</formula>
    </cfRule>
  </conditionalFormatting>
  <conditionalFormatting sqref="I39:R39 S7:S9 K31:K33">
    <cfRule type="expression" dxfId="2404" priority="42">
      <formula>$S$39="встреча играется"</formula>
    </cfRule>
  </conditionalFormatting>
  <conditionalFormatting sqref="I40:R40 Q10:Q12 L25:L27">
    <cfRule type="expression" dxfId="2403" priority="43">
      <formula>$S$40="встреча играется"</formula>
    </cfRule>
  </conditionalFormatting>
  <conditionalFormatting sqref="I41:R41 P13:P15 M22:M24">
    <cfRule type="expression" dxfId="2402" priority="44">
      <formula>$S$41="встреча играется"</formula>
    </cfRule>
  </conditionalFormatting>
  <conditionalFormatting sqref="I42:R42 R7:R9 K28:K30">
    <cfRule type="expression" dxfId="2401" priority="45">
      <formula>$S$42="встреча играется"</formula>
    </cfRule>
  </conditionalFormatting>
  <conditionalFormatting sqref="I43:R43 S19:S21 O31:O33">
    <cfRule type="expression" dxfId="2400" priority="46">
      <formula>$S$43="встреча играется"</formula>
    </cfRule>
  </conditionalFormatting>
  <conditionalFormatting sqref="I44:R44 P10:P12 L22:L24">
    <cfRule type="expression" dxfId="2399" priority="47">
      <formula>$S$44="встреча играется"</formula>
    </cfRule>
  </conditionalFormatting>
  <conditionalFormatting sqref="I45:R45 Q7:Q9 K25:K27">
    <cfRule type="expression" dxfId="2398" priority="48">
      <formula>$S$45="встреча играется"</formula>
    </cfRule>
  </conditionalFormatting>
  <conditionalFormatting sqref="I46:R46 R19:R21 O28:O30">
    <cfRule type="expression" dxfId="2397" priority="49">
      <formula>$S$46="встреча играется"</formula>
    </cfRule>
  </conditionalFormatting>
  <conditionalFormatting sqref="I46:R46">
    <cfRule type="expression" dxfId="2396" priority="16">
      <formula>$S$46="сыграна"</formula>
    </cfRule>
  </conditionalFormatting>
  <conditionalFormatting sqref="I47:R47 S16:S18 N31:N33">
    <cfRule type="expression" dxfId="2395" priority="50">
      <formula>$S$47="встреча играется"</formula>
    </cfRule>
  </conditionalFormatting>
  <conditionalFormatting sqref="I47:R47">
    <cfRule type="expression" dxfId="2394" priority="12">
      <formula>$S$47="сыграна"</formula>
    </cfRule>
  </conditionalFormatting>
  <conditionalFormatting sqref="I48:R48 P7:P9 K22:K24">
    <cfRule type="expression" dxfId="2393" priority="51">
      <formula>$S$48="встреча играется"</formula>
    </cfRule>
  </conditionalFormatting>
  <conditionalFormatting sqref="I49:R49 Q19:Q21 O25:O27">
    <cfRule type="expression" dxfId="2392" priority="52">
      <formula>$S$49="встреча играется"</formula>
    </cfRule>
  </conditionalFormatting>
  <conditionalFormatting sqref="I50:R50 S13:S15 M31:M33">
    <cfRule type="expression" dxfId="2391" priority="53">
      <formula>$S$50="встреча играется"</formula>
    </cfRule>
  </conditionalFormatting>
  <conditionalFormatting sqref="I51:R51 R16:R18 N28:N30">
    <cfRule type="expression" dxfId="2390" priority="54">
      <formula>$S$51="встреча играется"</formula>
    </cfRule>
  </conditionalFormatting>
  <conditionalFormatting sqref="I52:R52 N10:N12 L16:L18">
    <cfRule type="expression" dxfId="2389" priority="55">
      <formula>$S$52="встреча играется"</formula>
    </cfRule>
  </conditionalFormatting>
  <conditionalFormatting sqref="I53:R53 O7:O9 K19:K21">
    <cfRule type="expression" dxfId="2388" priority="56">
      <formula>$S$53="встреча играется"</formula>
    </cfRule>
  </conditionalFormatting>
  <conditionalFormatting sqref="I54:R54 R13:R15 M28:M30">
    <cfRule type="expression" dxfId="2387" priority="57">
      <formula>$S$54="встреча играется"</formula>
    </cfRule>
  </conditionalFormatting>
  <conditionalFormatting sqref="I55:R55 S25:S27 Q31:Q33">
    <cfRule type="expression" dxfId="2386" priority="58">
      <formula>$S$55="встреча играется"</formula>
    </cfRule>
  </conditionalFormatting>
  <conditionalFormatting sqref="I56:R56 N7:N9 K16:K18">
    <cfRule type="expression" dxfId="2385" priority="59">
      <formula>$S$56="встреча играется"</formula>
    </cfRule>
  </conditionalFormatting>
  <conditionalFormatting sqref="I57:R57 O13:O15 M19:M21">
    <cfRule type="expression" dxfId="2384" priority="60">
      <formula>$S$57="встреча играется"</formula>
    </cfRule>
  </conditionalFormatting>
  <conditionalFormatting sqref="I57:R57">
    <cfRule type="expression" dxfId="2383" priority="26">
      <formula>$S$57="сыграна"</formula>
    </cfRule>
  </conditionalFormatting>
  <conditionalFormatting sqref="I58:R58 S10:S12 L31:L33">
    <cfRule type="expression" dxfId="2382" priority="61">
      <formula>$S$58="встреча играется"</formula>
    </cfRule>
  </conditionalFormatting>
  <conditionalFormatting sqref="I58:R58">
    <cfRule type="expression" dxfId="2381" priority="27">
      <formula>$S$58="сыграна"</formula>
    </cfRule>
  </conditionalFormatting>
  <conditionalFormatting sqref="I59:R59 R22:R24 P28:P30">
    <cfRule type="expression" dxfId="2380" priority="62">
      <formula>$S$59="встреча играется"</formula>
    </cfRule>
  </conditionalFormatting>
  <conditionalFormatting sqref="I59:R59">
    <cfRule type="expression" dxfId="2379" priority="28">
      <formula>$S$59="сыграна"</formula>
    </cfRule>
  </conditionalFormatting>
  <conditionalFormatting sqref="I60:R60 M7:M9 K13:K15">
    <cfRule type="expression" dxfId="2378" priority="63">
      <formula>$S$60="встреча играется"</formula>
    </cfRule>
  </conditionalFormatting>
  <conditionalFormatting sqref="I60:R60">
    <cfRule type="expression" dxfId="2377" priority="29">
      <formula>$S$60="сыграна"</formula>
    </cfRule>
  </conditionalFormatting>
  <conditionalFormatting sqref="I61:R61 O10:O12 L19:L21">
    <cfRule type="expression" dxfId="2376" priority="64">
      <formula>$S$61="встреча играется"</formula>
    </cfRule>
  </conditionalFormatting>
  <conditionalFormatting sqref="I61:R61">
    <cfRule type="expression" dxfId="2375" priority="30">
      <formula>$S$61="сыграна"</formula>
    </cfRule>
  </conditionalFormatting>
  <conditionalFormatting sqref="I62:R62 Q16:Q18 N25:N27">
    <cfRule type="expression" dxfId="2374" priority="3">
      <formula>$S$62="встреча играется"</formula>
    </cfRule>
  </conditionalFormatting>
  <conditionalFormatting sqref="I63:R63 S22:S24 P31:P33">
    <cfRule type="expression" dxfId="2373" priority="65">
      <formula>$S$63="встреча играется"</formula>
    </cfRule>
  </conditionalFormatting>
  <conditionalFormatting sqref="I64:R64 M10:M12 L13:L15">
    <cfRule type="expression" dxfId="2372" priority="66">
      <formula>$S$64="встреча играется"</formula>
    </cfRule>
  </conditionalFormatting>
  <conditionalFormatting sqref="I65:R65 O16:O18 N19:N21">
    <cfRule type="expression" dxfId="2371" priority="67">
      <formula>$S$65="встреча играется"</formula>
    </cfRule>
  </conditionalFormatting>
  <conditionalFormatting sqref="I66:R66 Q22:Q24 P25:P27">
    <cfRule type="expression" dxfId="2370" priority="68">
      <formula>$S$66="встреча играется"</formula>
    </cfRule>
  </conditionalFormatting>
  <conditionalFormatting sqref="I67:R67 S28:S30 R31:R33">
    <cfRule type="expression" dxfId="2369" priority="69">
      <formula>$S$67="встреча играется"</formula>
    </cfRule>
  </conditionalFormatting>
  <conditionalFormatting sqref="I68:R68 L7:L9 K10:K12">
    <cfRule type="expression" dxfId="2368" priority="70">
      <formula>$S$68="встреча играется"</formula>
    </cfRule>
  </conditionalFormatting>
  <conditionalFormatting sqref="I69:R69 N13:N15 M16:M18">
    <cfRule type="expression" dxfId="2367" priority="71">
      <formula>$S$69="встреча играется"</formula>
    </cfRule>
  </conditionalFormatting>
  <conditionalFormatting sqref="I70:R70 P19:P21 O22:O24">
    <cfRule type="expression" dxfId="2366" priority="72">
      <formula>$S$70="встреча играется"</formula>
    </cfRule>
  </conditionalFormatting>
  <conditionalFormatting sqref="I71:R71 R25:R27 Q28:Q30">
    <cfRule type="expression" dxfId="2365" priority="73">
      <formula>$S$71="встреча играется"</formula>
    </cfRule>
  </conditionalFormatting>
  <conditionalFormatting sqref="J7:J33">
    <cfRule type="endsWith" dxfId="2364" priority="1" operator="endsWith" text="+">
      <formula>RIGHT((J7),LEN("+"))=("+")</formula>
    </cfRule>
  </conditionalFormatting>
  <dataValidations count="1">
    <dataValidation type="list" allowBlank="1" sqref="P36:P71" xr:uid="{00000000-0002-0000-2400-000000000000}">
      <formula1>'C6_2'!Список_счета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140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415</v>
      </c>
      <c r="E7" s="22"/>
      <c r="F7" s="67"/>
      <c r="G7" s="150">
        <v>1</v>
      </c>
      <c r="H7" s="97"/>
      <c r="I7" s="97"/>
      <c r="J7" s="100" t="s">
        <v>416</v>
      </c>
      <c r="K7" s="117"/>
      <c r="L7" s="23">
        <f>IF(LEFT(P68,1)="L",0,(IF(P68="","",(IF(LEFT(P68,1)&gt;RIGHT(P68,1),2,1)))))</f>
        <v>2</v>
      </c>
      <c r="M7" s="23" t="str">
        <f>IF(LEFT(P60,1)="L",0,(IF(P60="","",(IF(LEFT(P60,1)&gt;RIGHT(P60,1),2,1)))))</f>
        <v/>
      </c>
      <c r="N7" s="23">
        <f>IF(RIGHT(P56,1)="L",0,(IF(P56="","",(IF(RIGHT(P56,1)&gt;LEFT(P56,1),2,1)))))</f>
        <v>1</v>
      </c>
      <c r="O7" s="24" t="str">
        <f>IF(LEFT(P53,1)="L",0,(IF(P53="","",(IF(LEFT(P53,1)&gt;RIGHT(P53,1),2,1)))))</f>
        <v/>
      </c>
      <c r="P7" s="23">
        <f>IF(RIGHT(P48,1)="L",0,(IF(P48="","",(IF(RIGHT(P48,1)&gt;LEFT(P48,1),2,1)))))</f>
        <v>2</v>
      </c>
      <c r="Q7" s="23">
        <f>IF(LEFT(P45,1)="L",0,(IF(P45="","",(IF(LEFT(P45,1)&gt;RIGHT(P45,1),2,1)))))</f>
        <v>2</v>
      </c>
      <c r="R7" s="23">
        <f>IF(RIGHT(P42,1)="L",0,(IF(P42="","",(IF(RIGHT(P42,1)&gt;LEFT(P42,1),2,1)))))</f>
        <v>2</v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11</v>
      </c>
      <c r="U7" s="168">
        <f>3/5</f>
        <v>0.6</v>
      </c>
      <c r="V7" s="91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417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3:1</v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>0:3</v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>3:0</v>
      </c>
      <c r="Q8" s="27" t="str">
        <f>IF(LEFT(P45,1)="W",$M$4&amp;":0(W)",IF(LEFT(P45,1)="L","0:"&amp;$M$4&amp;"(L)",IF(P45="","",P45)))</f>
        <v>3:2</v>
      </c>
      <c r="R8" s="26" t="str">
        <f>IF(RIGHT(P42,1)="W",$M$4&amp;":0(W)",IF(RIGHT(P42,1)="L","0:"&amp;$M$4&amp;"(L)",IF(P42="","",RIGHT(P42,1)&amp;":"&amp;LEFT(P42,1))))</f>
        <v>3:1</v>
      </c>
      <c r="S8" s="39" t="str">
        <f>IF(LEFT(P39,1)="W",$M$4&amp;":0(W)",IF(LEFT(P39,1)="L","0:"&amp;$M$4&amp;"(L)",IF(P39="","",P39)))</f>
        <v>3:1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418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419</v>
      </c>
      <c r="E10" s="22"/>
      <c r="F10" s="67"/>
      <c r="G10" s="150">
        <v>2</v>
      </c>
      <c r="H10" s="97"/>
      <c r="I10" s="97"/>
      <c r="J10" s="100" t="s">
        <v>420</v>
      </c>
      <c r="K10" s="33">
        <f>IF(RIGHT(P68,1)="L",0,(IF(P68="","",(IF(RIGHT(P68,1)&gt;LEFT(P68,1),2,1)))))</f>
        <v>1</v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1</v>
      </c>
      <c r="O10" s="24" t="str">
        <f>IF(LEFT(P61,1)="L",0,(IF(P61="","",(IF(LEFT(P61,1)&gt;RIGHT(P61,1),2,1)))))</f>
        <v/>
      </c>
      <c r="P10" s="23">
        <f>IF(LEFT(P44,1)="L",0,(IF(P44="","",(IF(LEFT(P44,1)&gt;RIGHT(P44,1),2,1)))))</f>
        <v>2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2</v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9</v>
      </c>
      <c r="U10" s="168"/>
      <c r="V10" s="91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421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1:3</v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1:3</v>
      </c>
      <c r="O11" s="35" t="str">
        <f>IF(LEFT(P61,1)="W",$M$4&amp;":0(W)",IF(LEFT(P61,1)="L","0:"&amp;$M$4&amp;"(L)",IF(P61="","",P61)))</f>
        <v/>
      </c>
      <c r="P11" s="27" t="str">
        <f>IF(LEFT(P44,1)="W",$M$4&amp;":0(W)",IF(LEFT(P44,1)="L","0:"&amp;$M$4&amp;"(L)",IF(P44="","",P44)))</f>
        <v>3:0</v>
      </c>
      <c r="Q11" s="26" t="str">
        <f>IF(RIGHT(P40,1)="W",$M$4&amp;":0(W)",IF(RIGHT(P40,1)="L","0:"&amp;$M$4&amp;"(L)",IF(P40="","",RIGHT(P40,1)&amp;":"&amp;LEFT(P40,1))))</f>
        <v>0:3</v>
      </c>
      <c r="R11" s="27" t="str">
        <f>IF(LEFT(P37,1)="W",$M$4&amp;":0(W)",IF(LEFT(P37,1)="L","0:"&amp;$M$4&amp;"(L)",IF(P37="","",P37)))</f>
        <v>3:1</v>
      </c>
      <c r="S11" s="29" t="str">
        <f>IF(RIGHT(P58,1)="W",$M$4&amp;":0(W)",IF(RIGHT(P58,1)="L","0:"&amp;$M$4&amp;"(L)",IF(P58="","",RIGHT(P58,1)&amp;":"&amp;LEFT(P58,1))))</f>
        <v>3:0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422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423</v>
      </c>
      <c r="E13" s="22"/>
      <c r="F13" s="67"/>
      <c r="G13" s="150">
        <v>3</v>
      </c>
      <c r="H13" s="97"/>
      <c r="I13" s="97"/>
      <c r="J13" s="100" t="s">
        <v>418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8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424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425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426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2</v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11</v>
      </c>
      <c r="U16" s="168">
        <f>4/3</f>
        <v>1.3333333333333333</v>
      </c>
      <c r="V16" s="91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3:0</v>
      </c>
      <c r="L17" s="26" t="str">
        <f>IF(RIGHT(P52,1)="W",$M$4&amp;":0(W)",IF(RIGHT(P52,1)="L","0:"&amp;$M$4&amp;"(L)",IF(P52="","",RIGHT(P52,1)&amp;":"&amp;LEFT(P52,1))))</f>
        <v>3:1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1:3</v>
      </c>
      <c r="R17" s="26" t="str">
        <f>IF(RIGHT(P51,1)="W",$M$4&amp;":0(W)",IF(RIGHT(P51,1)="L","0:"&amp;$M$4&amp;"(L)",IF(P51="","",RIGHT(P51,1)&amp;":"&amp;LEFT(P51,1))))</f>
        <v>3:0</v>
      </c>
      <c r="S17" s="39" t="str">
        <f>IF(LEFT(P47,1)="W",$M$4&amp;":0(W)",IF(LEFT(P47,1)="L","0:"&amp;$M$4&amp;"(L)",IF(P47="","",P47)))</f>
        <v>3:2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421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8"/>
      <c r="V19" s="91" t="s">
        <v>151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427</v>
      </c>
      <c r="K22" s="33">
        <f>IF(LEFT(P48,1)="L",0,(IF(P48="","",(IF(LEFT(P48,1)&gt;RIGHT(P48,1),2,1)))))</f>
        <v>1</v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 t="str">
        <f>IF(RIGHT(P70,1)="L",0,(IF(P70="","",(IF(RIGHT(P70,1)&gt;LEFT(P70,1),2,1)))))</f>
        <v/>
      </c>
      <c r="P22" s="106"/>
      <c r="Q22" s="23">
        <f>IF(RIGHT(P66,1)="L",0,(IF(P66="","",(IF(RIGHT(P66,1)&gt;LEFT(P66,1),2,1)))))</f>
        <v>1</v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6</v>
      </c>
      <c r="U22" s="168"/>
      <c r="V22" s="91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0:3</v>
      </c>
      <c r="L23" s="26" t="str">
        <f>IF(RIGHT(P44,1)="W",$M$4&amp;":0(W)",IF(RIGHT(P44,1)="L","0:"&amp;$M$4&amp;"(L)",IF(P44="","",RIGHT(P44,1)&amp;":"&amp;LEFT(P44,1))))</f>
        <v>0:3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0:3</v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>0:3</v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2:3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428</v>
      </c>
      <c r="K25" s="33">
        <f>IF(RIGHT(P45,1)="L",0,(IF(P45="","",(IF(RIGHT(P45,1)&gt;LEFT(P45,1),2,1)))))</f>
        <v>1</v>
      </c>
      <c r="L25" s="23">
        <f>IF(LEFT(P40,1)="L",0,(IF(P40="","",(IF(LEFT(P40,1)&gt;RIGHT(P40,1),2,1)))))</f>
        <v>2</v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2</v>
      </c>
      <c r="O25" s="24" t="str">
        <f>IF(LEFT(P49,1)="L",0,(IF(P49="","",(IF(LEFT(P49,1)&gt;RIGHT(P49,1),2,1)))))</f>
        <v/>
      </c>
      <c r="P25" s="24">
        <f>IF(LEFT(P66,1)="L",0,(IF(P66="","",(IF(LEFT(P66,1)&gt;RIGHT(P66,1),2,1)))))</f>
        <v>2</v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11</v>
      </c>
      <c r="U25" s="168">
        <f>5/4</f>
        <v>1.25</v>
      </c>
      <c r="V25" s="91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2:3</v>
      </c>
      <c r="L26" s="27" t="str">
        <f>IF(LEFT(P40,1)="W",$M$4&amp;":0(W)",IF(LEFT(P40,1)="L","0:"&amp;$M$4&amp;"(L)",IF(P40="","",P40)))</f>
        <v>3:0</v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3:1</v>
      </c>
      <c r="O26" s="35" t="str">
        <f>IF(LEFT(P49,1)="W",$M$4&amp;":0(W)",IF(LEFT(P49,1)="L","0:"&amp;$M$4&amp;"(L)",IF(P49="","",P49)))</f>
        <v/>
      </c>
      <c r="P26" s="28" t="str">
        <f>IF(LEFT(P66,1)="W",$M$4&amp;":0(W)",IF(LEFT(P66,1)="L","0:"&amp;$M$4&amp;"(L)",IF(P66="","",P66)))</f>
        <v>3:0</v>
      </c>
      <c r="Q26" s="107"/>
      <c r="R26" s="27" t="str">
        <f>IF(LEFT(P71,1)="W",$M$4&amp;":0(W)",IF(LEFT(P71,1)="L","0:"&amp;$M$4&amp;"(L)",IF(P71="","",P71)))</f>
        <v>3:1</v>
      </c>
      <c r="S26" s="39" t="str">
        <f>IF(LEFT(P55,1)="W",$M$4&amp;":0(W)",IF(LEFT(P55,1)="L","0:"&amp;$M$4&amp;"(L)",IF(P55="","",P55)))</f>
        <v>3:1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429</v>
      </c>
      <c r="K28" s="33">
        <f>IF(LEFT(P42,1)="L",0,(IF(P42="","",(IF(LEFT(P42,1)&gt;RIGHT(P42,1),2,1)))))</f>
        <v>1</v>
      </c>
      <c r="L28" s="23">
        <f>IF(RIGHT(P37,1)="L",0,(IF(P37="","",(IF(RIGHT(P37,1)&gt;LEFT(P37,1),2,1)))))</f>
        <v>1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 t="str">
        <f>IF(RIGHT(P46,1)="L",0,(IF(P46="","",(IF(RIGHT(P46,1)&gt;LEFT(P46,1),2,1)))))</f>
        <v/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8</v>
      </c>
      <c r="U28" s="168"/>
      <c r="V28" s="91" t="s">
        <v>14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1:3</v>
      </c>
      <c r="L29" s="26" t="str">
        <f>IF(RIGHT(P37,1)="W",$M$4&amp;":0(W)",IF(RIGHT(P37,1)="L","0:"&amp;$M$4&amp;"(L)",IF(P37="","",RIGHT(P37,1)&amp;":"&amp;LEFT(P37,1))))</f>
        <v>1:3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0:3</v>
      </c>
      <c r="O29" s="35" t="str">
        <f>IF(RIGHT(P46,1)="W",$M$4&amp;":0(W)",IF(RIGHT(P46,1)="L","0:"&amp;$M$4&amp;"(L)",IF(P46="","",RIGHT(P46,1)&amp;":"&amp;LEFT(P46,1))))</f>
        <v/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>1:3</v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430</v>
      </c>
      <c r="K31" s="33">
        <f>IF(RIGHT(P39,1)="L",0,(IF(P39="","",(IF(RIGHT(P39,1)&gt;LEFT(P39,1),2,1)))))</f>
        <v>1</v>
      </c>
      <c r="L31" s="23">
        <f>IF(LEFT(P58,1)="L",0,(IF(P58="","",(IF(LEFT(P58,1)&gt;RIGHT(P58,1),2,1)))))</f>
        <v>1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 t="str">
        <f>IF(LEFT(P43,1)="L",0,(IF(P43="","",(IF(LEFT(P43,1)&gt;RIGHT(P43,1),2,1)))))</f>
        <v/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7</v>
      </c>
      <c r="U31" s="168"/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1:3</v>
      </c>
      <c r="L32" s="27" t="str">
        <f>IF(LEFT(P58,1)="W",$M$4&amp;":0(W)",IF(LEFT(P58,1)="L","0:"&amp;$M$4&amp;"(L)",IF(P58="","",P58)))</f>
        <v>0:3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2:3</v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>3:2</v>
      </c>
      <c r="Q32" s="26" t="str">
        <f>IF(RIGHT(P55,1)="W",$M$4&amp;":0(W)",IF(RIGHT(P55,1)="L","0:"&amp;$M$4&amp;"(L)",IF(P55="","",RIGHT(P55,1)&amp;":"&amp;LEFT(P55,1))))</f>
        <v>1:3</v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IF('C7_2'!Уч3="","",'C7_2'!Уч3)</f>
        <v>Сейдалина Жанна</v>
      </c>
      <c r="K36" s="82" t="str">
        <f t="shared" ref="K36:K71" si="0">"-"</f>
        <v>-</v>
      </c>
      <c r="L36" s="162" t="str">
        <f>IF('C7_2'!Уч7="","",'C7_2'!Уч7)</f>
        <v>Салимгереев Куаныш+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29</v>
      </c>
      <c r="J37" s="84" t="str">
        <f>IF('C7_2'!Уч2="","",'C7_2'!Уч2)</f>
        <v>Несипбеков Максат+</v>
      </c>
      <c r="K37" s="85" t="str">
        <f t="shared" si="0"/>
        <v>-</v>
      </c>
      <c r="L37" s="163" t="str">
        <f>IF('C7_2'!Уч8="","",'C7_2'!Уч8)</f>
        <v>Омиржанов Лебай+</v>
      </c>
      <c r="M37" s="127"/>
      <c r="N37" s="127"/>
      <c r="O37" s="128"/>
      <c r="P37" s="58" t="s">
        <v>37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4</v>
      </c>
      <c r="J38" s="86" t="str">
        <f>IF('C7_2'!Уч4="","",'C7_2'!Уч4)</f>
        <v>Данилов Александр+</v>
      </c>
      <c r="K38" s="87" t="str">
        <f t="shared" si="0"/>
        <v>-</v>
      </c>
      <c r="L38" s="164" t="str">
        <f>IF('C7_2'!Уч6="","",'C7_2'!Уч6)</f>
        <v>Бузумов Кайрат+</v>
      </c>
      <c r="M38" s="115"/>
      <c r="N38" s="115"/>
      <c r="O38" s="116"/>
      <c r="P38" s="88" t="s">
        <v>35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6</v>
      </c>
      <c r="J39" s="89" t="str">
        <f>IF('C7_2'!Уч1="","",'C7_2'!Уч1)</f>
        <v>Байгалиев Кайрболат+</v>
      </c>
      <c r="K39" s="90" t="str">
        <f t="shared" si="0"/>
        <v>-</v>
      </c>
      <c r="L39" s="165" t="str">
        <f>IF('C7_2'!Уч9="","",'C7_2'!Уч9)</f>
        <v>Донгминг Вэй+</v>
      </c>
      <c r="M39" s="121"/>
      <c r="N39" s="121"/>
      <c r="O39" s="122"/>
      <c r="P39" s="66" t="s">
        <v>37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6</v>
      </c>
      <c r="J40" s="81" t="str">
        <f>IF('C7_2'!Уч7="","",'C7_2'!Уч7)</f>
        <v>Салимгереев Куаныш+</v>
      </c>
      <c r="K40" s="82" t="str">
        <f t="shared" si="0"/>
        <v>-</v>
      </c>
      <c r="L40" s="162" t="str">
        <f>IF('C7_2'!Уч2="","",'C7_2'!Уч2)</f>
        <v>Несипбеков Максат+</v>
      </c>
      <c r="M40" s="124"/>
      <c r="N40" s="124"/>
      <c r="O40" s="125"/>
      <c r="P40" s="53" t="s">
        <v>35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IF('C7_2'!Уч6="","",'C7_2'!Уч6)</f>
        <v>Бузумов Кайрат+</v>
      </c>
      <c r="K41" s="85" t="str">
        <f t="shared" si="0"/>
        <v>-</v>
      </c>
      <c r="L41" s="163" t="str">
        <f>IF('C7_2'!Уч3="","",'C7_2'!Уч3)</f>
        <v>Сейдалина Жанна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8</v>
      </c>
      <c r="J42" s="86" t="str">
        <f>IF('C7_2'!Уч8="","",'C7_2'!Уч8)</f>
        <v>Омиржанов Лебай+</v>
      </c>
      <c r="K42" s="87" t="str">
        <f t="shared" si="0"/>
        <v>-</v>
      </c>
      <c r="L42" s="164" t="str">
        <f>IF('C7_2'!Уч1="","",'C7_2'!Уч1)</f>
        <v>Байгалиев Кайрболат+</v>
      </c>
      <c r="M42" s="115"/>
      <c r="N42" s="115"/>
      <c r="O42" s="116"/>
      <c r="P42" s="62" t="s">
        <v>41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IF('C7_2'!Уч9="","",'C7_2'!Уч9)</f>
        <v>Донгминг Вэй+</v>
      </c>
      <c r="K43" s="90" t="str">
        <f t="shared" si="0"/>
        <v>-</v>
      </c>
      <c r="L43" s="165" t="str">
        <f>IF('C7_2'!Уч5="","",'C7_2'!Уч5)</f>
        <v xml:space="preserve">Таш Балзия 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8</v>
      </c>
      <c r="J44" s="81" t="str">
        <f>IF('C7_2'!Уч2="","",'C7_2'!Уч2)</f>
        <v>Несипбеков Максат+</v>
      </c>
      <c r="K44" s="82" t="str">
        <f t="shared" si="0"/>
        <v>-</v>
      </c>
      <c r="L44" s="162" t="str">
        <f>IF('C7_2'!Уч6="","",'C7_2'!Уч6)</f>
        <v>Бузумов Кайрат+</v>
      </c>
      <c r="M44" s="124"/>
      <c r="N44" s="124"/>
      <c r="O44" s="125"/>
      <c r="P44" s="53" t="s">
        <v>35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7</v>
      </c>
      <c r="J45" s="84" t="str">
        <f>IF('C7_2'!Уч1="","",'C7_2'!Уч1)</f>
        <v>Байгалиев Кайрболат+</v>
      </c>
      <c r="K45" s="85" t="str">
        <f t="shared" si="0"/>
        <v>-</v>
      </c>
      <c r="L45" s="163" t="str">
        <f>IF('C7_2'!Уч7="","",'C7_2'!Уч7)</f>
        <v>Салимгереев Куаныш+</v>
      </c>
      <c r="M45" s="127"/>
      <c r="N45" s="127"/>
      <c r="O45" s="128"/>
      <c r="P45" s="58" t="s">
        <v>38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IF('C7_2'!Уч5="","",'C7_2'!Уч5)</f>
        <v xml:space="preserve">Таш Балзия </v>
      </c>
      <c r="K46" s="87" t="str">
        <f t="shared" si="0"/>
        <v>-</v>
      </c>
      <c r="L46" s="164" t="str">
        <f>IF('C7_2'!Уч8="","",'C7_2'!Уч8)</f>
        <v>Омиржанов Лебай+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4</v>
      </c>
      <c r="J47" s="89" t="str">
        <f>IF('C7_2'!Уч4="","",'C7_2'!Уч4)</f>
        <v>Данилов Александр+</v>
      </c>
      <c r="K47" s="90" t="str">
        <f t="shared" si="0"/>
        <v>-</v>
      </c>
      <c r="L47" s="165" t="str">
        <f>IF('C7_2'!Уч9="","",'C7_2'!Уч9)</f>
        <v>Донгминг Вэй+</v>
      </c>
      <c r="M47" s="121"/>
      <c r="N47" s="121"/>
      <c r="O47" s="122"/>
      <c r="P47" s="66" t="s">
        <v>38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7</v>
      </c>
      <c r="J48" s="81" t="str">
        <f>IF('C7_2'!Уч6="","",'C7_2'!Уч6)</f>
        <v>Бузумов Кайрат+</v>
      </c>
      <c r="K48" s="82" t="str">
        <f t="shared" si="0"/>
        <v>-</v>
      </c>
      <c r="L48" s="162" t="str">
        <f>IF('C7_2'!Уч1="","",'C7_2'!Уч1)</f>
        <v>Байгалиев Кайрболат+</v>
      </c>
      <c r="M48" s="124"/>
      <c r="N48" s="124"/>
      <c r="O48" s="125"/>
      <c r="P48" s="53" t="s">
        <v>39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IF('C7_2'!Уч7="","",'C7_2'!Уч7)</f>
        <v>Салимгереев Куаныш+</v>
      </c>
      <c r="K49" s="85" t="str">
        <f t="shared" si="0"/>
        <v>-</v>
      </c>
      <c r="L49" s="163" t="str">
        <f>IF('C7_2'!Уч5="","",'C7_2'!Уч5)</f>
        <v xml:space="preserve">Таш Балзия 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IF('C7_2'!Уч9="","",'C7_2'!Уч9)</f>
        <v>Донгминг Вэй+</v>
      </c>
      <c r="K50" s="87" t="str">
        <f t="shared" si="0"/>
        <v>-</v>
      </c>
      <c r="L50" s="164" t="str">
        <f>IF('C7_2'!Уч3="","",'C7_2'!Уч3)</f>
        <v>Сейдалина Жанна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8</v>
      </c>
      <c r="J51" s="89" t="str">
        <f>IF('C7_2'!Уч8="","",'C7_2'!Уч8)</f>
        <v>Омиржанов Лебай+</v>
      </c>
      <c r="K51" s="90" t="str">
        <f t="shared" si="0"/>
        <v>-</v>
      </c>
      <c r="L51" s="165" t="str">
        <f>IF('C7_2'!Уч4="","",'C7_2'!Уч4)</f>
        <v>Данилов Александр+</v>
      </c>
      <c r="M51" s="121"/>
      <c r="N51" s="121"/>
      <c r="O51" s="122"/>
      <c r="P51" s="66" t="s">
        <v>39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27</v>
      </c>
      <c r="J52" s="81" t="str">
        <f>IF('C7_2'!Уч2="","",'C7_2'!Уч2)</f>
        <v>Несипбеков Максат+</v>
      </c>
      <c r="K52" s="82" t="str">
        <f t="shared" si="0"/>
        <v>-</v>
      </c>
      <c r="L52" s="162" t="str">
        <f>IF('C7_2'!Уч4="","",'C7_2'!Уч4)</f>
        <v>Данилов Александр+</v>
      </c>
      <c r="M52" s="124"/>
      <c r="N52" s="124"/>
      <c r="O52" s="125"/>
      <c r="P52" s="53" t="s">
        <v>41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IF('C7_2'!Уч1="","",'C7_2'!Уч1)</f>
        <v>Байгалиев Кайрболат+</v>
      </c>
      <c r="K53" s="85" t="str">
        <f t="shared" si="0"/>
        <v>-</v>
      </c>
      <c r="L53" s="163" t="str">
        <f>IF('C7_2'!Уч5="","",'C7_2'!Уч5)</f>
        <v xml:space="preserve">Таш Балзия 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IF('C7_2'!Уч3="","",'C7_2'!Уч3)</f>
        <v>Сейдалина Жанна</v>
      </c>
      <c r="K54" s="87" t="str">
        <f t="shared" si="0"/>
        <v>-</v>
      </c>
      <c r="L54" s="164" t="str">
        <f>IF('C7_2'!Уч8="","",'C7_2'!Уч8)</f>
        <v>Омиржанов Лебай+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6</v>
      </c>
      <c r="J55" s="89" t="str">
        <f>IF('C7_2'!Уч7="","",'C7_2'!Уч7)</f>
        <v>Салимгереев Куаныш+</v>
      </c>
      <c r="K55" s="90" t="str">
        <f t="shared" si="0"/>
        <v>-</v>
      </c>
      <c r="L55" s="165" t="str">
        <f>IF('C7_2'!Уч9="","",'C7_2'!Уч9)</f>
        <v>Донгминг Вэй+</v>
      </c>
      <c r="M55" s="121"/>
      <c r="N55" s="121"/>
      <c r="O55" s="122"/>
      <c r="P55" s="66" t="s">
        <v>37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27</v>
      </c>
      <c r="J56" s="81" t="str">
        <f>IF('C7_2'!Уч4="","",'C7_2'!Уч4)</f>
        <v>Данилов Александр+</v>
      </c>
      <c r="K56" s="82" t="str">
        <f t="shared" si="0"/>
        <v>-</v>
      </c>
      <c r="L56" s="162" t="str">
        <f>IF('C7_2'!Уч1="","",'C7_2'!Уч1)</f>
        <v>Байгалиев Кайрболат+</v>
      </c>
      <c r="M56" s="124"/>
      <c r="N56" s="124"/>
      <c r="O56" s="125"/>
      <c r="P56" s="53" t="s">
        <v>35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IF('C7_2'!Уч5="","",'C7_2'!Уч5)</f>
        <v xml:space="preserve">Таш Балзия </v>
      </c>
      <c r="K57" s="85" t="str">
        <f t="shared" si="0"/>
        <v>-</v>
      </c>
      <c r="L57" s="163" t="str">
        <f>IF('C7_2'!Уч3="","",'C7_2'!Уч3)</f>
        <v>Сейдалина Жанна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22</v>
      </c>
      <c r="J58" s="86" t="str">
        <f>IF('C7_2'!Уч9="","",'C7_2'!Уч9)</f>
        <v>Донгминг Вэй+</v>
      </c>
      <c r="K58" s="87" t="str">
        <f t="shared" si="0"/>
        <v>-</v>
      </c>
      <c r="L58" s="164" t="str">
        <f>IF('C7_2'!Уч2="","",'C7_2'!Уч2)</f>
        <v>Несипбеков Максат+</v>
      </c>
      <c r="M58" s="115"/>
      <c r="N58" s="115"/>
      <c r="O58" s="116"/>
      <c r="P58" s="62" t="s">
        <v>39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30</v>
      </c>
      <c r="J59" s="89" t="str">
        <f>IF('C7_2'!Уч8="","",'C7_2'!Уч8)</f>
        <v>Омиржанов Лебай+</v>
      </c>
      <c r="K59" s="90" t="str">
        <f t="shared" si="0"/>
        <v>-</v>
      </c>
      <c r="L59" s="165" t="str">
        <f>IF('C7_2'!Уч6="","",'C7_2'!Уч6)</f>
        <v>Бузумов Кайрат+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IF('C7_2'!Уч1="","",'C7_2'!Уч1)</f>
        <v>Байгалиев Кайрболат+</v>
      </c>
      <c r="K60" s="82" t="str">
        <f t="shared" si="0"/>
        <v>-</v>
      </c>
      <c r="L60" s="162" t="str">
        <f>IF('C7_2'!Уч3="","",'C7_2'!Уч3)</f>
        <v>Сейдалина Жанна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IF('C7_2'!Уч2="","",'C7_2'!Уч2)</f>
        <v>Несипбеков Максат+</v>
      </c>
      <c r="K61" s="85" t="str">
        <f t="shared" si="0"/>
        <v>-</v>
      </c>
      <c r="L61" s="163" t="str">
        <f>IF('C7_2'!Уч5="","",'C7_2'!Уч5)</f>
        <v xml:space="preserve">Таш Балзия 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27</v>
      </c>
      <c r="J62" s="86" t="str">
        <f>IF('C7_2'!Уч4="","",'C7_2'!Уч4)</f>
        <v>Данилов Александр+</v>
      </c>
      <c r="K62" s="87" t="str">
        <f t="shared" si="0"/>
        <v>-</v>
      </c>
      <c r="L62" s="164" t="str">
        <f>IF('C7_2'!Уч7="","",'C7_2'!Уч7)</f>
        <v>Салимгереев Куаныш+</v>
      </c>
      <c r="M62" s="115"/>
      <c r="N62" s="115"/>
      <c r="O62" s="116"/>
      <c r="P62" s="62" t="s">
        <v>41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28</v>
      </c>
      <c r="J63" s="89" t="str">
        <f>IF('C7_2'!Уч6="","",'C7_2'!Уч6)</f>
        <v>Бузумов Кайрат+</v>
      </c>
      <c r="K63" s="90" t="str">
        <f t="shared" si="0"/>
        <v>-</v>
      </c>
      <c r="L63" s="165" t="str">
        <f>IF('C7_2'!Уч9="","",'C7_2'!Уч9)</f>
        <v>Донгминг Вэй+</v>
      </c>
      <c r="M63" s="121"/>
      <c r="N63" s="121"/>
      <c r="O63" s="122"/>
      <c r="P63" s="66" t="s">
        <v>42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IF('C7_2'!Уч3="","",'C7_2'!Уч3)</f>
        <v>Сейдалина Жанна</v>
      </c>
      <c r="K64" s="82" t="str">
        <f t="shared" si="0"/>
        <v>-</v>
      </c>
      <c r="L64" s="162" t="str">
        <f>IF('C7_2'!Уч2="","",'C7_2'!Уч2)</f>
        <v>Несипбеков Максат+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IF('C7_2'!Уч5="","",'C7_2'!Уч5)</f>
        <v xml:space="preserve">Таш Балзия </v>
      </c>
      <c r="K65" s="85" t="str">
        <f t="shared" si="0"/>
        <v>-</v>
      </c>
      <c r="L65" s="163" t="str">
        <f>IF('C7_2'!Уч4="","",'C7_2'!Уч4)</f>
        <v>Данилов Александр+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16</v>
      </c>
      <c r="J66" s="86" t="str">
        <f>IF('C7_2'!Уч7="","",'C7_2'!Уч7)</f>
        <v>Салимгереев Куаныш+</v>
      </c>
      <c r="K66" s="87" t="str">
        <f t="shared" si="0"/>
        <v>-</v>
      </c>
      <c r="L66" s="164" t="str">
        <f>IF('C7_2'!Уч6="","",'C7_2'!Уч6)</f>
        <v>Бузумов Кайрат+</v>
      </c>
      <c r="M66" s="115"/>
      <c r="N66" s="115"/>
      <c r="O66" s="116"/>
      <c r="P66" s="62" t="s">
        <v>35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14</v>
      </c>
      <c r="J67" s="89" t="str">
        <f>IF('C7_2'!Уч9="","",'C7_2'!Уч9)</f>
        <v>Донгминг Вэй+</v>
      </c>
      <c r="K67" s="90" t="str">
        <f t="shared" si="0"/>
        <v>-</v>
      </c>
      <c r="L67" s="165" t="str">
        <f>IF('C7_2'!Уч8="","",'C7_2'!Уч8)</f>
        <v>Омиржанов Лебай+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27</v>
      </c>
      <c r="J68" s="81" t="str">
        <f>IF('C7_2'!Уч1="","",'C7_2'!Уч1)</f>
        <v>Байгалиев Кайрболат+</v>
      </c>
      <c r="K68" s="82" t="str">
        <f t="shared" si="0"/>
        <v>-</v>
      </c>
      <c r="L68" s="162" t="str">
        <f>IF('C7_2'!Уч2="","",'C7_2'!Уч2)</f>
        <v>Несипбеков Максат+</v>
      </c>
      <c r="M68" s="124"/>
      <c r="N68" s="124"/>
      <c r="O68" s="125"/>
      <c r="P68" s="53" t="s">
        <v>37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IF('C7_2'!Уч3="","",'C7_2'!Уч3)</f>
        <v>Сейдалина Жанна</v>
      </c>
      <c r="K69" s="85" t="str">
        <f t="shared" si="0"/>
        <v>-</v>
      </c>
      <c r="L69" s="163" t="str">
        <f>IF('C7_2'!Уч4="","",'C7_2'!Уч4)</f>
        <v>Данилов Александр+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IF('C7_2'!Уч5="","",'C7_2'!Уч5)</f>
        <v xml:space="preserve">Таш Балзия </v>
      </c>
      <c r="K70" s="87" t="str">
        <f t="shared" si="0"/>
        <v>-</v>
      </c>
      <c r="L70" s="164" t="str">
        <f>IF('C7_2'!Уч6="","",'C7_2'!Уч6)</f>
        <v>Бузумов Кайрат+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16</v>
      </c>
      <c r="J71" s="89" t="str">
        <f>IF('C7_2'!Уч7="","",'C7_2'!Уч7)</f>
        <v>Салимгереев Куаныш+</v>
      </c>
      <c r="K71" s="90" t="str">
        <f t="shared" si="0"/>
        <v>-</v>
      </c>
      <c r="L71" s="165" t="str">
        <f>IF('C7_2'!Уч8="","",'C7_2'!Уч8)</f>
        <v>Омиржанов Лебай+</v>
      </c>
      <c r="M71" s="121"/>
      <c r="N71" s="121"/>
      <c r="O71" s="122"/>
      <c r="P71" s="66" t="s">
        <v>37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363" priority="13">
      <formula>$S$36="сыграна"</formula>
    </cfRule>
  </conditionalFormatting>
  <conditionalFormatting sqref="I37:Q37">
    <cfRule type="expression" dxfId="2362" priority="15">
      <formula>$S$37="сыграна"</formula>
    </cfRule>
  </conditionalFormatting>
  <conditionalFormatting sqref="I38:Q38">
    <cfRule type="expression" dxfId="2361" priority="4">
      <formula>$S$38="сыграна"</formula>
    </cfRule>
  </conditionalFormatting>
  <conditionalFormatting sqref="I39:Q39">
    <cfRule type="expression" dxfId="2360" priority="5">
      <formula>$S$39="сыграна"</formula>
    </cfRule>
  </conditionalFormatting>
  <conditionalFormatting sqref="I40:Q40">
    <cfRule type="expression" dxfId="2359" priority="6">
      <formula>$S$40="сыграна"</formula>
    </cfRule>
  </conditionalFormatting>
  <conditionalFormatting sqref="I41:Q41">
    <cfRule type="expression" dxfId="2358" priority="7">
      <formula>$S$41="сыграна"</formula>
    </cfRule>
  </conditionalFormatting>
  <conditionalFormatting sqref="I42:Q42">
    <cfRule type="expression" dxfId="2357" priority="8">
      <formula>$S$42="сыграна"</formula>
    </cfRule>
  </conditionalFormatting>
  <conditionalFormatting sqref="I43:Q43">
    <cfRule type="expression" dxfId="2356" priority="9">
      <formula>$S$43="сыграна"</formula>
    </cfRule>
  </conditionalFormatting>
  <conditionalFormatting sqref="I44:Q44">
    <cfRule type="expression" dxfId="2355" priority="10">
      <formula>$S$44="сыграна"</formula>
    </cfRule>
  </conditionalFormatting>
  <conditionalFormatting sqref="I45:Q45">
    <cfRule type="expression" dxfId="2354" priority="11">
      <formula>$S$45="сыграна"</formula>
    </cfRule>
  </conditionalFormatting>
  <conditionalFormatting sqref="I48:Q48">
    <cfRule type="expression" dxfId="2353" priority="17">
      <formula>$S$48="сыграна"</formula>
    </cfRule>
  </conditionalFormatting>
  <conditionalFormatting sqref="I49:Q49">
    <cfRule type="expression" dxfId="2352" priority="18">
      <formula>$S$49="сыграна"</formula>
    </cfRule>
  </conditionalFormatting>
  <conditionalFormatting sqref="I50:Q50">
    <cfRule type="expression" dxfId="2351" priority="19">
      <formula>$S$50="сыграна"</formula>
    </cfRule>
  </conditionalFormatting>
  <conditionalFormatting sqref="I51:Q51">
    <cfRule type="expression" dxfId="2350" priority="20">
      <formula>$S$51="сыграна"</formula>
    </cfRule>
  </conditionalFormatting>
  <conditionalFormatting sqref="I52:Q52">
    <cfRule type="expression" dxfId="2349" priority="21">
      <formula>$S$52="сыграна"</formula>
    </cfRule>
  </conditionalFormatting>
  <conditionalFormatting sqref="I53:Q53">
    <cfRule type="expression" dxfId="2348" priority="22">
      <formula>$S$53="сыграна"</formula>
    </cfRule>
  </conditionalFormatting>
  <conditionalFormatting sqref="I54:Q54">
    <cfRule type="expression" dxfId="2347" priority="23">
      <formula>$S$54="сыграна"</formula>
    </cfRule>
  </conditionalFormatting>
  <conditionalFormatting sqref="I55:Q55">
    <cfRule type="expression" dxfId="2346" priority="24">
      <formula>$S$55="сыграна"</formula>
    </cfRule>
  </conditionalFormatting>
  <conditionalFormatting sqref="I56:Q56">
    <cfRule type="expression" dxfId="2345" priority="25">
      <formula>$S$56="сыграна"</formula>
    </cfRule>
  </conditionalFormatting>
  <conditionalFormatting sqref="I62:Q62">
    <cfRule type="expression" dxfId="2344" priority="2">
      <formula>$S$62="сыграна"</formula>
    </cfRule>
  </conditionalFormatting>
  <conditionalFormatting sqref="I63:Q63">
    <cfRule type="expression" dxfId="2343" priority="31">
      <formula>$S$63="сыграна"</formula>
    </cfRule>
  </conditionalFormatting>
  <conditionalFormatting sqref="I64:Q64">
    <cfRule type="expression" dxfId="2342" priority="32">
      <formula>$S$64="сыграна"</formula>
    </cfRule>
  </conditionalFormatting>
  <conditionalFormatting sqref="I65:Q65">
    <cfRule type="expression" dxfId="2341" priority="33">
      <formula>$S$65="сыграна"</formula>
    </cfRule>
  </conditionalFormatting>
  <conditionalFormatting sqref="I66:Q66">
    <cfRule type="expression" dxfId="2340" priority="34">
      <formula>$S$66="сыграна"</formula>
    </cfRule>
  </conditionalFormatting>
  <conditionalFormatting sqref="I67:Q67">
    <cfRule type="expression" dxfId="2339" priority="35">
      <formula>$S$67="сыграна"</formula>
    </cfRule>
  </conditionalFormatting>
  <conditionalFormatting sqref="I68:Q68">
    <cfRule type="expression" dxfId="2338" priority="36">
      <formula>$S$68="сыграна"</formula>
    </cfRule>
  </conditionalFormatting>
  <conditionalFormatting sqref="I69:Q69">
    <cfRule type="expression" dxfId="2337" priority="37">
      <formula>$S$69="сыграна"</formula>
    </cfRule>
  </conditionalFormatting>
  <conditionalFormatting sqref="I70:Q70">
    <cfRule type="expression" dxfId="2336" priority="38">
      <formula>$S$70="сыграна"</formula>
    </cfRule>
  </conditionalFormatting>
  <conditionalFormatting sqref="I71:Q71">
    <cfRule type="expression" dxfId="2335" priority="39">
      <formula>$S$71="сыграна"</formula>
    </cfRule>
  </conditionalFormatting>
  <conditionalFormatting sqref="I36:R36 Q13:Q15 M25:M27">
    <cfRule type="expression" dxfId="2334" priority="14">
      <formula>$S$36="встреча играется"</formula>
    </cfRule>
  </conditionalFormatting>
  <conditionalFormatting sqref="I37:R37 R10:R12 L28:L30">
    <cfRule type="expression" dxfId="2333" priority="40">
      <formula>$S$37="встреча играется"</formula>
    </cfRule>
  </conditionalFormatting>
  <conditionalFormatting sqref="I38:R38 P16:P18 N22:N24">
    <cfRule type="expression" dxfId="2332" priority="41">
      <formula>$S$38="встреча играется"</formula>
    </cfRule>
  </conditionalFormatting>
  <conditionalFormatting sqref="I39:R39 S7:S9 K31:K33">
    <cfRule type="expression" dxfId="2331" priority="42">
      <formula>$S$39="встреча играется"</formula>
    </cfRule>
  </conditionalFormatting>
  <conditionalFormatting sqref="I40:R40 Q10:Q12 L25:L27">
    <cfRule type="expression" dxfId="2330" priority="43">
      <formula>$S$40="встреча играется"</formula>
    </cfRule>
  </conditionalFormatting>
  <conditionalFormatting sqref="I41:R41 P13:P15 M22:M24">
    <cfRule type="expression" dxfId="2329" priority="44">
      <formula>$S$41="встреча играется"</formula>
    </cfRule>
  </conditionalFormatting>
  <conditionalFormatting sqref="I42:R42 R7:R9 K28:K30">
    <cfRule type="expression" dxfId="2328" priority="45">
      <formula>$S$42="встреча играется"</formula>
    </cfRule>
  </conditionalFormatting>
  <conditionalFormatting sqref="I43:R43 S19:S21 O31:O33">
    <cfRule type="expression" dxfId="2327" priority="46">
      <formula>$S$43="встреча играется"</formula>
    </cfRule>
  </conditionalFormatting>
  <conditionalFormatting sqref="I44:R44 P10:P12 L22:L24">
    <cfRule type="expression" dxfId="2326" priority="47">
      <formula>$S$44="встреча играется"</formula>
    </cfRule>
  </conditionalFormatting>
  <conditionalFormatting sqref="I45:R45 Q7:Q9 K25:K27">
    <cfRule type="expression" dxfId="2325" priority="48">
      <formula>$S$45="встреча играется"</formula>
    </cfRule>
  </conditionalFormatting>
  <conditionalFormatting sqref="I46:R46 R19:R21 O28:O30">
    <cfRule type="expression" dxfId="2324" priority="49">
      <formula>$S$46="встреча играется"</formula>
    </cfRule>
  </conditionalFormatting>
  <conditionalFormatting sqref="I46:R46">
    <cfRule type="expression" dxfId="2323" priority="16">
      <formula>$S$46="сыграна"</formula>
    </cfRule>
  </conditionalFormatting>
  <conditionalFormatting sqref="I47:R47 S16:S18 N31:N33">
    <cfRule type="expression" dxfId="2322" priority="50">
      <formula>$S$47="встреча играется"</formula>
    </cfRule>
  </conditionalFormatting>
  <conditionalFormatting sqref="I47:R47">
    <cfRule type="expression" dxfId="2321" priority="12">
      <formula>$S$47="сыграна"</formula>
    </cfRule>
  </conditionalFormatting>
  <conditionalFormatting sqref="I48:R48 P7:P9 K22:K24">
    <cfRule type="expression" dxfId="2320" priority="51">
      <formula>$S$48="встреча играется"</formula>
    </cfRule>
  </conditionalFormatting>
  <conditionalFormatting sqref="I49:R49 Q19:Q21 O25:O27">
    <cfRule type="expression" dxfId="2319" priority="52">
      <formula>$S$49="встреча играется"</formula>
    </cfRule>
  </conditionalFormatting>
  <conditionalFormatting sqref="I50:R50 S13:S15 M31:M33">
    <cfRule type="expression" dxfId="2318" priority="53">
      <formula>$S$50="встреча играется"</formula>
    </cfRule>
  </conditionalFormatting>
  <conditionalFormatting sqref="I51:R51 R16:R18 N28:N30">
    <cfRule type="expression" dxfId="2317" priority="54">
      <formula>$S$51="встреча играется"</formula>
    </cfRule>
  </conditionalFormatting>
  <conditionalFormatting sqref="I52:R52 N10:N12 L16:L18">
    <cfRule type="expression" dxfId="2316" priority="55">
      <formula>$S$52="встреча играется"</formula>
    </cfRule>
  </conditionalFormatting>
  <conditionalFormatting sqref="I53:R53 O7:O9 K19:K21">
    <cfRule type="expression" dxfId="2315" priority="56">
      <formula>$S$53="встреча играется"</formula>
    </cfRule>
  </conditionalFormatting>
  <conditionalFormatting sqref="I54:R54 R13:R15 M28:M30">
    <cfRule type="expression" dxfId="2314" priority="57">
      <formula>$S$54="встреча играется"</formula>
    </cfRule>
  </conditionalFormatting>
  <conditionalFormatting sqref="I55:R55 S25:S27 Q31:Q33">
    <cfRule type="expression" dxfId="2313" priority="58">
      <formula>$S$55="встреча играется"</formula>
    </cfRule>
  </conditionalFormatting>
  <conditionalFormatting sqref="I56:R56 N7:N9 K16:K18">
    <cfRule type="expression" dxfId="2312" priority="59">
      <formula>$S$56="встреча играется"</formula>
    </cfRule>
  </conditionalFormatting>
  <conditionalFormatting sqref="I57:R57 O13:O15 M19:M21">
    <cfRule type="expression" dxfId="2311" priority="60">
      <formula>$S$57="встреча играется"</formula>
    </cfRule>
  </conditionalFormatting>
  <conditionalFormatting sqref="I57:R57">
    <cfRule type="expression" dxfId="2310" priority="26">
      <formula>$S$57="сыграна"</formula>
    </cfRule>
  </conditionalFormatting>
  <conditionalFormatting sqref="I58:R58 S10:S12 L31:L33">
    <cfRule type="expression" dxfId="2309" priority="61">
      <formula>$S$58="встреча играется"</formula>
    </cfRule>
  </conditionalFormatting>
  <conditionalFormatting sqref="I58:R58">
    <cfRule type="expression" dxfId="2308" priority="27">
      <formula>$S$58="сыграна"</formula>
    </cfRule>
  </conditionalFormatting>
  <conditionalFormatting sqref="I59:R59 R22:R24 P28:P30">
    <cfRule type="expression" dxfId="2307" priority="62">
      <formula>$S$59="встреча играется"</formula>
    </cfRule>
  </conditionalFormatting>
  <conditionalFormatting sqref="I59:R59">
    <cfRule type="expression" dxfId="2306" priority="28">
      <formula>$S$59="сыграна"</formula>
    </cfRule>
  </conditionalFormatting>
  <conditionalFormatting sqref="I60:R60 M7:M9 K13:K15">
    <cfRule type="expression" dxfId="2305" priority="63">
      <formula>$S$60="встреча играется"</formula>
    </cfRule>
  </conditionalFormatting>
  <conditionalFormatting sqref="I60:R60">
    <cfRule type="expression" dxfId="2304" priority="29">
      <formula>$S$60="сыграна"</formula>
    </cfRule>
  </conditionalFormatting>
  <conditionalFormatting sqref="I61:R61 O10:O12 L19:L21">
    <cfRule type="expression" dxfId="2303" priority="64">
      <formula>$S$61="встреча играется"</formula>
    </cfRule>
  </conditionalFormatting>
  <conditionalFormatting sqref="I61:R61">
    <cfRule type="expression" dxfId="2302" priority="30">
      <formula>$S$61="сыграна"</formula>
    </cfRule>
  </conditionalFormatting>
  <conditionalFormatting sqref="I62:R62 Q16:Q18 N25:N27">
    <cfRule type="expression" dxfId="2301" priority="3">
      <formula>$S$62="встреча играется"</formula>
    </cfRule>
  </conditionalFormatting>
  <conditionalFormatting sqref="I63:R63 S22:S24 P31:P33">
    <cfRule type="expression" dxfId="2300" priority="65">
      <formula>$S$63="встреча играется"</formula>
    </cfRule>
  </conditionalFormatting>
  <conditionalFormatting sqref="I64:R64 M10:M12 L13:L15">
    <cfRule type="expression" dxfId="2299" priority="66">
      <formula>$S$64="встреча играется"</formula>
    </cfRule>
  </conditionalFormatting>
  <conditionalFormatting sqref="I65:R65 O16:O18 N19:N21">
    <cfRule type="expression" dxfId="2298" priority="67">
      <formula>$S$65="встреча играется"</formula>
    </cfRule>
  </conditionalFormatting>
  <conditionalFormatting sqref="I66:R66 Q22:Q24 P25:P27">
    <cfRule type="expression" dxfId="2297" priority="68">
      <formula>$S$66="встреча играется"</formula>
    </cfRule>
  </conditionalFormatting>
  <conditionalFormatting sqref="I67:R67 S28:S30 R31:R33">
    <cfRule type="expression" dxfId="2296" priority="69">
      <formula>$S$67="встреча играется"</formula>
    </cfRule>
  </conditionalFormatting>
  <conditionalFormatting sqref="I68:R68 L7:L9 K10:K12">
    <cfRule type="expression" dxfId="2295" priority="70">
      <formula>$S$68="встреча играется"</formula>
    </cfRule>
  </conditionalFormatting>
  <conditionalFormatting sqref="I69:R69 N13:N15 M16:M18">
    <cfRule type="expression" dxfId="2294" priority="71">
      <formula>$S$69="встреча играется"</formula>
    </cfRule>
  </conditionalFormatting>
  <conditionalFormatting sqref="I70:R70 P19:P21 O22:O24">
    <cfRule type="expression" dxfId="2293" priority="72">
      <formula>$S$70="встреча играется"</formula>
    </cfRule>
  </conditionalFormatting>
  <conditionalFormatting sqref="I71:R71 R25:R27 Q28:Q30">
    <cfRule type="expression" dxfId="2292" priority="73">
      <formula>$S$71="встреча играется"</formula>
    </cfRule>
  </conditionalFormatting>
  <conditionalFormatting sqref="J7:J33">
    <cfRule type="endsWith" dxfId="2291" priority="1" operator="endsWith" text="+">
      <formula>RIGHT((J7),LEN("+"))=("+")</formula>
    </cfRule>
  </conditionalFormatting>
  <dataValidations count="1">
    <dataValidation type="list" allowBlank="1" sqref="P36:P71" xr:uid="{00000000-0002-0000-2500-000000000000}">
      <formula1>'C7_2'!Список_счета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431</v>
      </c>
      <c r="E7" s="22"/>
      <c r="F7" s="67"/>
      <c r="G7" s="150">
        <v>1</v>
      </c>
      <c r="H7" s="97"/>
      <c r="I7" s="97"/>
      <c r="J7" s="100" t="s">
        <v>431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10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432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433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434</v>
      </c>
      <c r="E10" s="22"/>
      <c r="F10" s="67"/>
      <c r="G10" s="150">
        <v>2</v>
      </c>
      <c r="H10" s="97"/>
      <c r="I10" s="97"/>
      <c r="J10" s="100" t="s">
        <v>432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17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435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436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437</v>
      </c>
      <c r="E13" s="22"/>
      <c r="F13" s="67"/>
      <c r="G13" s="150">
        <v>3</v>
      </c>
      <c r="H13" s="97"/>
      <c r="I13" s="97"/>
      <c r="J13" s="100" t="s">
        <v>433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151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438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439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440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2</v>
      </c>
      <c r="Q16" s="23">
        <f>IF(LEFT(P62,1)="L",0,(IF(P62="","",(IF(LEFT(P62,1)&gt;RIGHT(P62,1),2,1)))))</f>
        <v>2</v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9</v>
      </c>
      <c r="U16" s="166"/>
      <c r="V16" s="91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1:3</v>
      </c>
      <c r="P17" s="27" t="str">
        <f>IF(LEFT(P38,1)="W",$M$4&amp;":0(W)",IF(LEFT(P38,1)="L","0:"&amp;$M$4&amp;"(L)",IF(P38="","",P38)))</f>
        <v>3:2</v>
      </c>
      <c r="Q17" s="27" t="str">
        <f>IF(LEFT(P62,1)="W",$M$4&amp;":0(W)",IF(LEFT(P62,1)="L","0:"&amp;$M$4&amp;"(L)",IF(P62="","",P62)))</f>
        <v>3:2</v>
      </c>
      <c r="R17" s="26" t="str">
        <f>IF(RIGHT(P51,1)="W",$M$4&amp;":0(W)",IF(RIGHT(P51,1)="L","0:"&amp;$M$4&amp;"(L)",IF(P51="","",RIGHT(P51,1)&amp;":"&amp;LEFT(P51,1))))</f>
        <v>3:2</v>
      </c>
      <c r="S17" s="39" t="str">
        <f>IF(LEFT(P47,1)="W",$M$4&amp;":0(W)",IF(LEFT(P47,1)="L","0:"&amp;$M$4&amp;"(L)",IF(P47="","",P47)))</f>
        <v>3:2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441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1</v>
      </c>
      <c r="Q19" s="23">
        <f>IF(RIGHT(P49,1)="L",0,(IF(P49="","",(IF(RIGHT(P49,1)&gt;LEFT(P49,1),2,1)))))</f>
        <v>2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8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3:1</v>
      </c>
      <c r="O20" s="104"/>
      <c r="P20" s="27" t="str">
        <f>IF(LEFT(P70,1)="W",$M$4&amp;":0(W)",IF(LEFT(P70,1)="L","0:"&amp;$M$4&amp;"(L)",IF(P70="","",P70)))</f>
        <v>1:3</v>
      </c>
      <c r="Q20" s="26" t="str">
        <f>IF(RIGHT(P49,1)="W",$M$4&amp;":0(W)",IF(RIGHT(P49,1)="L","0:"&amp;$M$4&amp;"(L)",IF(P49="","",RIGHT(P49,1)&amp;":"&amp;LEFT(P49,1))))</f>
        <v>3:1</v>
      </c>
      <c r="R20" s="27" t="str">
        <f>IF(LEFT(P46,1)="W",$M$4&amp;":0(W)",IF(LEFT(P46,1)="L","0:"&amp;$M$4&amp;"(L)",IF(P46="","",P46)))</f>
        <v>1:3</v>
      </c>
      <c r="S20" s="29" t="str">
        <f>IF(RIGHT(P43,1)="W",$M$4&amp;":0(W)",IF(RIGHT(P43,1)="L","0:"&amp;$M$4&amp;"(L)",IF(P43="","",RIGHT(P43,1)&amp;":"&amp;LEFT(P43,1))))</f>
        <v>3:2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442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2</v>
      </c>
      <c r="P22" s="106"/>
      <c r="Q22" s="23">
        <f>IF(RIGHT(P66,1)="L",0,(IF(P66="","",(IF(RIGHT(P66,1)&gt;LEFT(P66,1),2,1)))))</f>
        <v>2</v>
      </c>
      <c r="R22" s="23">
        <f>IF(RIGHT(P59,1)="L",0,(IF(P59="","",(IF(RIGHT(P59,1)&gt;LEFT(P59,1),2,1)))))</f>
        <v>2</v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9</v>
      </c>
      <c r="U22" s="166"/>
      <c r="V22" s="91" t="s">
        <v>11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2:3</v>
      </c>
      <c r="O23" s="35" t="str">
        <f>IF(RIGHT(P70,1)="W",$M$4&amp;":0(W)",IF(RIGHT(P70,1)="L","0:"&amp;$M$4&amp;"(L)",IF(P70="","",RIGHT(P70,1)&amp;":"&amp;LEFT(P70,1))))</f>
        <v>3:1</v>
      </c>
      <c r="P23" s="107"/>
      <c r="Q23" s="26" t="str">
        <f>IF(RIGHT(P66,1)="W",$M$4&amp;":0(W)",IF(RIGHT(P66,1)="L","0:"&amp;$M$4&amp;"(L)",IF(P66="","",RIGHT(P66,1)&amp;":"&amp;LEFT(P66,1))))</f>
        <v>3:1</v>
      </c>
      <c r="R23" s="26" t="str">
        <f>IF(RIGHT(P59,1)="W",$M$4&amp;":0(W)",IF(RIGHT(P59,1)="L","0:"&amp;$M$4&amp;"(L)",IF(P59="","",RIGHT(P59,1)&amp;":"&amp;LEFT(P59,1))))</f>
        <v>3:1</v>
      </c>
      <c r="S23" s="39" t="str">
        <f>IF(LEFT(P63,1)="W",$M$4&amp;":0(W)",IF(LEFT(P63,1)="L","0:"&amp;$M$4&amp;"(L)",IF(P63="","",P63)))</f>
        <v>3:1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443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1</v>
      </c>
      <c r="O25" s="24">
        <f>IF(LEFT(P49,1)="L",0,(IF(P49="","",(IF(LEFT(P49,1)&gt;RIGHT(P49,1),2,1)))))</f>
        <v>1</v>
      </c>
      <c r="P25" s="24">
        <f>IF(LEFT(P66,1)="L",0,(IF(P66="","",(IF(LEFT(P66,1)&gt;RIGHT(P66,1),2,1)))))</f>
        <v>1</v>
      </c>
      <c r="Q25" s="106"/>
      <c r="R25" s="23">
        <f>IF(LEFT(P71,1)="L",0,(IF(P71="","",(IF(LEFT(P71,1)&gt;RIGHT(P71,1),2,1)))))</f>
        <v>1</v>
      </c>
      <c r="S25" s="25">
        <f>IF(LEFT(P55,1)="L",0,(IF(P55="","",(IF(LEFT(P55,1)&gt;RIGHT(P55,1),2,1)))))</f>
        <v>1</v>
      </c>
      <c r="T25" s="109">
        <f>IF((AND(COUNTIF(J7:J33,"&gt;""")&gt;2,COUNTIF(P36:P71,"&gt;""")&gt;0)),SUM(K25,L25,M25,N25,O25,P25,Q25,R25,S25),"")</f>
        <v>5</v>
      </c>
      <c r="U25" s="166"/>
      <c r="V25" s="91" t="s">
        <v>15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2:3</v>
      </c>
      <c r="O26" s="28" t="str">
        <f>IF(LEFT(P49,1)="W",$M$4&amp;":0(W)",IF(LEFT(P49,1)="L","0:"&amp;$M$4&amp;"(L)",IF(P49="","",P49)))</f>
        <v>1:3</v>
      </c>
      <c r="P26" s="28" t="str">
        <f>IF(LEFT(P66,1)="W",$M$4&amp;":0(W)",IF(LEFT(P66,1)="L","0:"&amp;$M$4&amp;"(L)",IF(P66="","",P66)))</f>
        <v>1:3</v>
      </c>
      <c r="Q26" s="107"/>
      <c r="R26" s="27" t="str">
        <f>IF(LEFT(P71,1)="W",$M$4&amp;":0(W)",IF(LEFT(P71,1)="L","0:"&amp;$M$4&amp;"(L)",IF(P71="","",P71)))</f>
        <v>1:3</v>
      </c>
      <c r="S26" s="39" t="str">
        <f>IF(LEFT(P55,1)="W",$M$4&amp;":0(W)",IF(LEFT(P55,1)="L","0:"&amp;$M$4&amp;"(L)",IF(P55="","",P55)))</f>
        <v>2:3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444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1</v>
      </c>
      <c r="Q28" s="23">
        <f>IF(RIGHT(P71,1)="L",0,(IF(P71="","",(IF(RIGHT(P71,1)&gt;LEFT(P71,1),2,1)))))</f>
        <v>2</v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7</v>
      </c>
      <c r="U28" s="166"/>
      <c r="V28" s="91" t="s">
        <v>14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2:3</v>
      </c>
      <c r="O29" s="35" t="str">
        <f>IF(RIGHT(P46,1)="W",$M$4&amp;":0(W)",IF(RIGHT(P46,1)="L","0:"&amp;$M$4&amp;"(L)",IF(P46="","",RIGHT(P46,1)&amp;":"&amp;LEFT(P46,1))))</f>
        <v>3:1</v>
      </c>
      <c r="P29" s="28" t="str">
        <f>IF(LEFT(P59,1)="W",$M$4&amp;":0(W)",IF(LEFT(P59,1)="L","0:"&amp;$M$4&amp;"(L)",IF(P59="","",P59)))</f>
        <v>1:3</v>
      </c>
      <c r="Q29" s="26" t="str">
        <f>IF(RIGHT(P71,1)="W",$M$4&amp;":0(W)",IF(RIGHT(P71,1)="L","0:"&amp;$M$4&amp;"(L)",IF(P71="","",RIGHT(P71,1)&amp;":"&amp;LEFT(P71,1))))</f>
        <v>3:1</v>
      </c>
      <c r="R29" s="107"/>
      <c r="S29" s="29" t="str">
        <f>IF(RIGHT(P67,1)="W",$M$4&amp;":0(W)",IF(RIGHT(P67,1)="L","0:"&amp;$M$4&amp;"(L)",IF(P67="","",RIGHT(P67,1)&amp;":"&amp;LEFT(P67,1))))</f>
        <v>2:3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445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1</v>
      </c>
      <c r="Q31" s="23">
        <f>IF(RIGHT(P55,1)="L",0,(IF(P55="","",(IF(RIGHT(P55,1)&gt;LEFT(P55,1),2,1)))))</f>
        <v>2</v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7</v>
      </c>
      <c r="U31" s="166"/>
      <c r="V31" s="91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2:3</v>
      </c>
      <c r="O32" s="28" t="str">
        <f>IF(LEFT(P43,1)="W",$M$4&amp;":0(W)",IF(LEFT(P43,1)="L","0:"&amp;$M$4&amp;"(L)",IF(P43="","",P43)))</f>
        <v>2:3</v>
      </c>
      <c r="P32" s="35" t="str">
        <f>IF(RIGHT(P63,1)="W",$M$4&amp;":0(W)",IF(RIGHT(P63,1)="L","0:"&amp;$M$4&amp;"(L)",IF(P63="","",RIGHT(P63,1)&amp;":"&amp;LEFT(P63,1))))</f>
        <v>1:3</v>
      </c>
      <c r="Q32" s="26" t="str">
        <f>IF(RIGHT(P55,1)="W",$M$4&amp;":0(W)",IF(RIGHT(P55,1)="L","0:"&amp;$M$4&amp;"(L)",IF(P55="","",RIGHT(P55,1)&amp;":"&amp;LEFT(P55,1))))</f>
        <v>3:2</v>
      </c>
      <c r="R32" s="27" t="str">
        <f>IF(LEFT(P67,1)="W",$M$4&amp;":0(W)",IF(LEFT(P67,1)="L","0:"&amp;$M$4&amp;"(L)",IF(P67="","",P67)))</f>
        <v>3:2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IF('C8_2'!Уч3="","",'C8_2'!Уч3)</f>
        <v>Шерубаев Санжар</v>
      </c>
      <c r="K36" s="82" t="str">
        <f t="shared" ref="K36:K71" si="0">"-"</f>
        <v>-</v>
      </c>
      <c r="L36" s="162" t="str">
        <f>IF('C8_2'!Уч7="","",'C8_2'!Уч7)</f>
        <v>Килибаев Максут+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IF('C8_2'!Уч2="","",'C8_2'!Уч2)</f>
        <v>Пак Виталий</v>
      </c>
      <c r="K37" s="85" t="str">
        <f t="shared" si="0"/>
        <v>-</v>
      </c>
      <c r="L37" s="163" t="str">
        <f>IF('C8_2'!Уч8="","",'C8_2'!Уч8)</f>
        <v>Каулько Алексей+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28</v>
      </c>
      <c r="J38" s="86" t="str">
        <f>IF('C8_2'!Уч4="","",'C8_2'!Уч4)</f>
        <v>Абишев Дюсембай+</v>
      </c>
      <c r="K38" s="87" t="str">
        <f t="shared" si="0"/>
        <v>-</v>
      </c>
      <c r="L38" s="164" t="str">
        <f>IF('C8_2'!Уч6="","",'C8_2'!Уч6)</f>
        <v>Габдыхамит Жұлдыз+</v>
      </c>
      <c r="M38" s="115"/>
      <c r="N38" s="115"/>
      <c r="O38" s="116"/>
      <c r="P38" s="88" t="s">
        <v>38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IF('C8_2'!Уч1="","",'C8_2'!Уч1)</f>
        <v>Минин Валерий</v>
      </c>
      <c r="K39" s="90" t="str">
        <f t="shared" si="0"/>
        <v>-</v>
      </c>
      <c r="L39" s="165" t="str">
        <f>IF('C8_2'!Уч9="","",'C8_2'!Уч9)</f>
        <v>Мухамеджанулы Мадияр+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IF('C8_2'!Уч7="","",'C8_2'!Уч7)</f>
        <v>Килибаев Максут+</v>
      </c>
      <c r="K40" s="82" t="str">
        <f t="shared" si="0"/>
        <v>-</v>
      </c>
      <c r="L40" s="162" t="str">
        <f>IF('C8_2'!Уч2="","",'C8_2'!Уч2)</f>
        <v>Пак Виталий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IF('C8_2'!Уч6="","",'C8_2'!Уч6)</f>
        <v>Габдыхамит Жұлдыз+</v>
      </c>
      <c r="K41" s="85" t="str">
        <f t="shared" si="0"/>
        <v>-</v>
      </c>
      <c r="L41" s="163" t="str">
        <f>IF('C8_2'!Уч3="","",'C8_2'!Уч3)</f>
        <v>Шерубаев Санжар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IF('C8_2'!Уч8="","",'C8_2'!Уч8)</f>
        <v>Каулько Алексей+</v>
      </c>
      <c r="K42" s="87" t="str">
        <f t="shared" si="0"/>
        <v>-</v>
      </c>
      <c r="L42" s="164" t="str">
        <f>IF('C8_2'!Уч1="","",'C8_2'!Уч1)</f>
        <v>Минин Валерий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16</v>
      </c>
      <c r="J43" s="89" t="str">
        <f>IF('C8_2'!Уч9="","",'C8_2'!Уч9)</f>
        <v>Мухамеджанулы Мадияр+</v>
      </c>
      <c r="K43" s="90" t="str">
        <f t="shared" si="0"/>
        <v>-</v>
      </c>
      <c r="L43" s="165" t="str">
        <f>IF('C8_2'!Уч5="","",'C8_2'!Уч5)</f>
        <v>Мейрамбай Мади+</v>
      </c>
      <c r="M43" s="121"/>
      <c r="N43" s="121"/>
      <c r="O43" s="122"/>
      <c r="P43" s="66" t="s">
        <v>42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IF('C8_2'!Уч2="","",'C8_2'!Уч2)</f>
        <v>Пак Виталий</v>
      </c>
      <c r="K44" s="82" t="str">
        <f t="shared" si="0"/>
        <v>-</v>
      </c>
      <c r="L44" s="162" t="str">
        <f>IF('C8_2'!Уч6="","",'C8_2'!Уч6)</f>
        <v>Габдыхамит Жұлдыз+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IF('C8_2'!Уч1="","",'C8_2'!Уч1)</f>
        <v>Минин Валерий</v>
      </c>
      <c r="K45" s="85" t="str">
        <f t="shared" si="0"/>
        <v>-</v>
      </c>
      <c r="L45" s="163" t="str">
        <f>IF('C8_2'!Уч7="","",'C8_2'!Уч7)</f>
        <v>Килибаев Максут+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16</v>
      </c>
      <c r="J46" s="86" t="str">
        <f>IF('C8_2'!Уч5="","",'C8_2'!Уч5)</f>
        <v>Мейрамбай Мади+</v>
      </c>
      <c r="K46" s="87" t="str">
        <f t="shared" si="0"/>
        <v>-</v>
      </c>
      <c r="L46" s="164" t="str">
        <f>IF('C8_2'!Уч8="","",'C8_2'!Уч8)</f>
        <v>Каулько Алексей+</v>
      </c>
      <c r="M46" s="115"/>
      <c r="N46" s="115"/>
      <c r="O46" s="116"/>
      <c r="P46" s="62" t="s">
        <v>41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</v>
      </c>
      <c r="J47" s="89" t="str">
        <f>IF('C8_2'!Уч4="","",'C8_2'!Уч4)</f>
        <v>Абишев Дюсембай+</v>
      </c>
      <c r="K47" s="90" t="str">
        <f t="shared" si="0"/>
        <v>-</v>
      </c>
      <c r="L47" s="165" t="str">
        <f>IF('C8_2'!Уч9="","",'C8_2'!Уч9)</f>
        <v>Мухамеджанулы Мадияр+</v>
      </c>
      <c r="M47" s="121"/>
      <c r="N47" s="121"/>
      <c r="O47" s="122"/>
      <c r="P47" s="66" t="s">
        <v>38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IF('C8_2'!Уч6="","",'C8_2'!Уч6)</f>
        <v>Габдыхамит Жұлдыз+</v>
      </c>
      <c r="K48" s="82" t="str">
        <f t="shared" si="0"/>
        <v>-</v>
      </c>
      <c r="L48" s="162" t="str">
        <f>IF('C8_2'!Уч1="","",'C8_2'!Уч1)</f>
        <v>Минин Валерий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7</v>
      </c>
      <c r="J49" s="84" t="str">
        <f>IF('C8_2'!Уч7="","",'C8_2'!Уч7)</f>
        <v>Килибаев Максут+</v>
      </c>
      <c r="K49" s="85" t="str">
        <f t="shared" si="0"/>
        <v>-</v>
      </c>
      <c r="L49" s="163" t="str">
        <f>IF('C8_2'!Уч5="","",'C8_2'!Уч5)</f>
        <v>Мейрамбай Мади+</v>
      </c>
      <c r="M49" s="127"/>
      <c r="N49" s="127"/>
      <c r="O49" s="128"/>
      <c r="P49" s="58" t="s">
        <v>41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IF('C8_2'!Уч9="","",'C8_2'!Уч9)</f>
        <v>Мухамеджанулы Мадияр+</v>
      </c>
      <c r="K50" s="87" t="str">
        <f t="shared" si="0"/>
        <v>-</v>
      </c>
      <c r="L50" s="164" t="str">
        <f>IF('C8_2'!Уч3="","",'C8_2'!Уч3)</f>
        <v>Шерубаев Санжар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</v>
      </c>
      <c r="J51" s="89" t="str">
        <f>IF('C8_2'!Уч8="","",'C8_2'!Уч8)</f>
        <v>Каулько Алексей+</v>
      </c>
      <c r="K51" s="90" t="str">
        <f t="shared" si="0"/>
        <v>-</v>
      </c>
      <c r="L51" s="165" t="str">
        <f>IF('C8_2'!Уч4="","",'C8_2'!Уч4)</f>
        <v>Абишев Дюсембай+</v>
      </c>
      <c r="M51" s="121"/>
      <c r="N51" s="121"/>
      <c r="O51" s="122"/>
      <c r="P51" s="66" t="s">
        <v>42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IF('C8_2'!Уч2="","",'C8_2'!Уч2)</f>
        <v>Пак Виталий</v>
      </c>
      <c r="K52" s="82" t="str">
        <f t="shared" si="0"/>
        <v>-</v>
      </c>
      <c r="L52" s="162" t="str">
        <f>IF('C8_2'!Уч4="","",'C8_2'!Уч4)</f>
        <v>Абишев Дюсембай+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IF('C8_2'!Уч1="","",'C8_2'!Уч1)</f>
        <v>Минин Валерий</v>
      </c>
      <c r="K53" s="85" t="str">
        <f t="shared" si="0"/>
        <v>-</v>
      </c>
      <c r="L53" s="163" t="str">
        <f>IF('C8_2'!Уч5="","",'C8_2'!Уч5)</f>
        <v>Мейрамбай Мади+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IF('C8_2'!Уч3="","",'C8_2'!Уч3)</f>
        <v>Шерубаев Санжар</v>
      </c>
      <c r="K54" s="87" t="str">
        <f t="shared" si="0"/>
        <v>-</v>
      </c>
      <c r="L54" s="164" t="str">
        <f>IF('C8_2'!Уч8="","",'C8_2'!Уч8)</f>
        <v>Каулько Алексей+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12</v>
      </c>
      <c r="J55" s="89" t="str">
        <f>IF('C8_2'!Уч7="","",'C8_2'!Уч7)</f>
        <v>Килибаев Максут+</v>
      </c>
      <c r="K55" s="90" t="str">
        <f t="shared" si="0"/>
        <v>-</v>
      </c>
      <c r="L55" s="165" t="str">
        <f>IF('C8_2'!Уч9="","",'C8_2'!Уч9)</f>
        <v>Мухамеджанулы Мадияр+</v>
      </c>
      <c r="M55" s="121"/>
      <c r="N55" s="121"/>
      <c r="O55" s="122"/>
      <c r="P55" s="66" t="s">
        <v>42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IF('C8_2'!Уч4="","",'C8_2'!Уч4)</f>
        <v>Абишев Дюсембай+</v>
      </c>
      <c r="K56" s="82" t="str">
        <f t="shared" si="0"/>
        <v>-</v>
      </c>
      <c r="L56" s="162" t="str">
        <f>IF('C8_2'!Уч1="","",'C8_2'!Уч1)</f>
        <v>Минин Валерий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IF('C8_2'!Уч5="","",'C8_2'!Уч5)</f>
        <v>Мейрамбай Мади+</v>
      </c>
      <c r="K57" s="85" t="str">
        <f t="shared" si="0"/>
        <v>-</v>
      </c>
      <c r="L57" s="163" t="str">
        <f>IF('C8_2'!Уч3="","",'C8_2'!Уч3)</f>
        <v>Шерубаев Санжар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IF('C8_2'!Уч9="","",'C8_2'!Уч9)</f>
        <v>Мухамеджанулы Мадияр+</v>
      </c>
      <c r="K58" s="87" t="str">
        <f t="shared" si="0"/>
        <v>-</v>
      </c>
      <c r="L58" s="164" t="str">
        <f>IF('C8_2'!Уч2="","",'C8_2'!Уч2)</f>
        <v>Пак Виталий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18</v>
      </c>
      <c r="J59" s="89" t="str">
        <f>IF('C8_2'!Уч8="","",'C8_2'!Уч8)</f>
        <v>Каулько Алексей+</v>
      </c>
      <c r="K59" s="90" t="str">
        <f t="shared" si="0"/>
        <v>-</v>
      </c>
      <c r="L59" s="165" t="str">
        <f>IF('C8_2'!Уч6="","",'C8_2'!Уч6)</f>
        <v>Габдыхамит Жұлдыз+</v>
      </c>
      <c r="M59" s="121"/>
      <c r="N59" s="121"/>
      <c r="O59" s="122"/>
      <c r="P59" s="66" t="s">
        <v>41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IF('C8_2'!Уч1="","",'C8_2'!Уч1)</f>
        <v>Минин Валерий</v>
      </c>
      <c r="K60" s="82" t="str">
        <f t="shared" si="0"/>
        <v>-</v>
      </c>
      <c r="L60" s="162" t="str">
        <f>IF('C8_2'!Уч3="","",'C8_2'!Уч3)</f>
        <v>Шерубаев Санжар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IF('C8_2'!Уч2="","",'C8_2'!Уч2)</f>
        <v>Пак Виталий</v>
      </c>
      <c r="K61" s="85" t="str">
        <f t="shared" si="0"/>
        <v>-</v>
      </c>
      <c r="L61" s="163" t="str">
        <f>IF('C8_2'!Уч5="","",'C8_2'!Уч5)</f>
        <v>Мейрамбай Мади+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12</v>
      </c>
      <c r="J62" s="86" t="str">
        <f>IF('C8_2'!Уч4="","",'C8_2'!Уч4)</f>
        <v>Абишев Дюсембай+</v>
      </c>
      <c r="K62" s="87" t="str">
        <f t="shared" si="0"/>
        <v>-</v>
      </c>
      <c r="L62" s="164" t="str">
        <f>IF('C8_2'!Уч7="","",'C8_2'!Уч7)</f>
        <v>Килибаев Максут+</v>
      </c>
      <c r="M62" s="115"/>
      <c r="N62" s="115"/>
      <c r="O62" s="116"/>
      <c r="P62" s="62" t="s">
        <v>38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18</v>
      </c>
      <c r="J63" s="89" t="str">
        <f>IF('C8_2'!Уч6="","",'C8_2'!Уч6)</f>
        <v>Габдыхамит Жұлдыз+</v>
      </c>
      <c r="K63" s="90" t="str">
        <f t="shared" si="0"/>
        <v>-</v>
      </c>
      <c r="L63" s="165" t="str">
        <f>IF('C8_2'!Уч9="","",'C8_2'!Уч9)</f>
        <v>Мухамеджанулы Мадияр+</v>
      </c>
      <c r="M63" s="121"/>
      <c r="N63" s="121"/>
      <c r="O63" s="122"/>
      <c r="P63" s="66" t="s">
        <v>37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IF('C8_2'!Уч3="","",'C8_2'!Уч3)</f>
        <v>Шерубаев Санжар</v>
      </c>
      <c r="K64" s="82" t="str">
        <f t="shared" si="0"/>
        <v>-</v>
      </c>
      <c r="L64" s="162" t="str">
        <f>IF('C8_2'!Уч2="","",'C8_2'!Уч2)</f>
        <v>Пак Виталий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32</v>
      </c>
      <c r="J65" s="84" t="str">
        <f>IF('C8_2'!Уч5="","",'C8_2'!Уч5)</f>
        <v>Мейрамбай Мади+</v>
      </c>
      <c r="K65" s="85" t="str">
        <f t="shared" si="0"/>
        <v>-</v>
      </c>
      <c r="L65" s="163" t="str">
        <f>IF('C8_2'!Уч4="","",'C8_2'!Уч4)</f>
        <v>Абишев Дюсембай+</v>
      </c>
      <c r="M65" s="127"/>
      <c r="N65" s="127"/>
      <c r="O65" s="128"/>
      <c r="P65" s="58" t="s">
        <v>37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12</v>
      </c>
      <c r="J66" s="86" t="str">
        <f>IF('C8_2'!Уч7="","",'C8_2'!Уч7)</f>
        <v>Килибаев Максут+</v>
      </c>
      <c r="K66" s="87" t="str">
        <f t="shared" si="0"/>
        <v>-</v>
      </c>
      <c r="L66" s="164" t="str">
        <f>IF('C8_2'!Уч6="","",'C8_2'!Уч6)</f>
        <v>Габдыхамит Жұлдыз+</v>
      </c>
      <c r="M66" s="115"/>
      <c r="N66" s="115"/>
      <c r="O66" s="116"/>
      <c r="P66" s="62" t="s">
        <v>41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18</v>
      </c>
      <c r="J67" s="89" t="str">
        <f>IF('C8_2'!Уч9="","",'C8_2'!Уч9)</f>
        <v>Мухамеджанулы Мадияр+</v>
      </c>
      <c r="K67" s="90" t="str">
        <f t="shared" si="0"/>
        <v>-</v>
      </c>
      <c r="L67" s="165" t="str">
        <f>IF('C8_2'!Уч8="","",'C8_2'!Уч8)</f>
        <v>Каулько Алексей+</v>
      </c>
      <c r="M67" s="121"/>
      <c r="N67" s="121"/>
      <c r="O67" s="122"/>
      <c r="P67" s="66" t="s">
        <v>38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IF('C8_2'!Уч1="","",'C8_2'!Уч1)</f>
        <v>Минин Валерий</v>
      </c>
      <c r="K68" s="82" t="str">
        <f t="shared" si="0"/>
        <v>-</v>
      </c>
      <c r="L68" s="162" t="str">
        <f>IF('C8_2'!Уч2="","",'C8_2'!Уч2)</f>
        <v>Пак Виталий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IF('C8_2'!Уч3="","",'C8_2'!Уч3)</f>
        <v>Шерубаев Санжар</v>
      </c>
      <c r="K69" s="85" t="str">
        <f t="shared" si="0"/>
        <v>-</v>
      </c>
      <c r="L69" s="163" t="str">
        <f>IF('C8_2'!Уч4="","",'C8_2'!Уч4)</f>
        <v>Абишев Дюсембай+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9</v>
      </c>
      <c r="J70" s="86" t="str">
        <f>IF('C8_2'!Уч5="","",'C8_2'!Уч5)</f>
        <v>Мейрамбай Мади+</v>
      </c>
      <c r="K70" s="87" t="str">
        <f t="shared" si="0"/>
        <v>-</v>
      </c>
      <c r="L70" s="164" t="str">
        <f>IF('C8_2'!Уч6="","",'C8_2'!Уч6)</f>
        <v>Габдыхамит Жұлдыз+</v>
      </c>
      <c r="M70" s="115"/>
      <c r="N70" s="115"/>
      <c r="O70" s="116"/>
      <c r="P70" s="62" t="s">
        <v>41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12</v>
      </c>
      <c r="J71" s="89" t="str">
        <f>IF('C8_2'!Уч7="","",'C8_2'!Уч7)</f>
        <v>Килибаев Максут+</v>
      </c>
      <c r="K71" s="90" t="str">
        <f t="shared" si="0"/>
        <v>-</v>
      </c>
      <c r="L71" s="165" t="str">
        <f>IF('C8_2'!Уч8="","",'C8_2'!Уч8)</f>
        <v>Каулько Алексей+</v>
      </c>
      <c r="M71" s="121"/>
      <c r="N71" s="121"/>
      <c r="O71" s="122"/>
      <c r="P71" s="66" t="s">
        <v>41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290" priority="13">
      <formula>$S$36="сыграна"</formula>
    </cfRule>
  </conditionalFormatting>
  <conditionalFormatting sqref="I37:Q37">
    <cfRule type="expression" dxfId="2289" priority="15">
      <formula>$S$37="сыграна"</formula>
    </cfRule>
  </conditionalFormatting>
  <conditionalFormatting sqref="I38:Q38">
    <cfRule type="expression" dxfId="2288" priority="4">
      <formula>$S$38="сыграна"</formula>
    </cfRule>
  </conditionalFormatting>
  <conditionalFormatting sqref="I39:Q39">
    <cfRule type="expression" dxfId="2287" priority="5">
      <formula>$S$39="сыграна"</formula>
    </cfRule>
  </conditionalFormatting>
  <conditionalFormatting sqref="I40:Q40">
    <cfRule type="expression" dxfId="2286" priority="6">
      <formula>$S$40="сыграна"</formula>
    </cfRule>
  </conditionalFormatting>
  <conditionalFormatting sqref="I41:Q41">
    <cfRule type="expression" dxfId="2285" priority="7">
      <formula>$S$41="сыграна"</formula>
    </cfRule>
  </conditionalFormatting>
  <conditionalFormatting sqref="I42:Q42">
    <cfRule type="expression" dxfId="2284" priority="8">
      <formula>$S$42="сыграна"</formula>
    </cfRule>
  </conditionalFormatting>
  <conditionalFormatting sqref="I43:Q43">
    <cfRule type="expression" dxfId="2283" priority="9">
      <formula>$S$43="сыграна"</formula>
    </cfRule>
  </conditionalFormatting>
  <conditionalFormatting sqref="I44:Q44">
    <cfRule type="expression" dxfId="2282" priority="10">
      <formula>$S$44="сыграна"</formula>
    </cfRule>
  </conditionalFormatting>
  <conditionalFormatting sqref="I45:Q45">
    <cfRule type="expression" dxfId="2281" priority="11">
      <formula>$S$45="сыграна"</formula>
    </cfRule>
  </conditionalFormatting>
  <conditionalFormatting sqref="I48:Q48">
    <cfRule type="expression" dxfId="2280" priority="17">
      <formula>$S$48="сыграна"</formula>
    </cfRule>
  </conditionalFormatting>
  <conditionalFormatting sqref="I49:Q49">
    <cfRule type="expression" dxfId="2279" priority="18">
      <formula>$S$49="сыграна"</formula>
    </cfRule>
  </conditionalFormatting>
  <conditionalFormatting sqref="I50:Q50">
    <cfRule type="expression" dxfId="2278" priority="19">
      <formula>$S$50="сыграна"</formula>
    </cfRule>
  </conditionalFormatting>
  <conditionalFormatting sqref="I51:Q51">
    <cfRule type="expression" dxfId="2277" priority="20">
      <formula>$S$51="сыграна"</formula>
    </cfRule>
  </conditionalFormatting>
  <conditionalFormatting sqref="I52:Q52">
    <cfRule type="expression" dxfId="2276" priority="21">
      <formula>$S$52="сыграна"</formula>
    </cfRule>
  </conditionalFormatting>
  <conditionalFormatting sqref="I53:Q53">
    <cfRule type="expression" dxfId="2275" priority="22">
      <formula>$S$53="сыграна"</formula>
    </cfRule>
  </conditionalFormatting>
  <conditionalFormatting sqref="I54:Q54">
    <cfRule type="expression" dxfId="2274" priority="23">
      <formula>$S$54="сыграна"</formula>
    </cfRule>
  </conditionalFormatting>
  <conditionalFormatting sqref="I55:Q55">
    <cfRule type="expression" dxfId="2273" priority="24">
      <formula>$S$55="сыграна"</formula>
    </cfRule>
  </conditionalFormatting>
  <conditionalFormatting sqref="I56:Q56">
    <cfRule type="expression" dxfId="2272" priority="25">
      <formula>$S$56="сыграна"</formula>
    </cfRule>
  </conditionalFormatting>
  <conditionalFormatting sqref="I62:Q62">
    <cfRule type="expression" dxfId="2271" priority="2">
      <formula>$S$62="сыграна"</formula>
    </cfRule>
  </conditionalFormatting>
  <conditionalFormatting sqref="I63:Q63">
    <cfRule type="expression" dxfId="2270" priority="31">
      <formula>$S$63="сыграна"</formula>
    </cfRule>
  </conditionalFormatting>
  <conditionalFormatting sqref="I64:Q64">
    <cfRule type="expression" dxfId="2269" priority="32">
      <formula>$S$64="сыграна"</formula>
    </cfRule>
  </conditionalFormatting>
  <conditionalFormatting sqref="I65:Q65">
    <cfRule type="expression" dxfId="2268" priority="33">
      <formula>$S$65="сыграна"</formula>
    </cfRule>
  </conditionalFormatting>
  <conditionalFormatting sqref="I66:Q66">
    <cfRule type="expression" dxfId="2267" priority="34">
      <formula>$S$66="сыграна"</formula>
    </cfRule>
  </conditionalFormatting>
  <conditionalFormatting sqref="I67:Q67">
    <cfRule type="expression" dxfId="2266" priority="35">
      <formula>$S$67="сыграна"</formula>
    </cfRule>
  </conditionalFormatting>
  <conditionalFormatting sqref="I68:Q68">
    <cfRule type="expression" dxfId="2265" priority="36">
      <formula>$S$68="сыграна"</formula>
    </cfRule>
  </conditionalFormatting>
  <conditionalFormatting sqref="I69:Q69">
    <cfRule type="expression" dxfId="2264" priority="37">
      <formula>$S$69="сыграна"</formula>
    </cfRule>
  </conditionalFormatting>
  <conditionalFormatting sqref="I70:Q70">
    <cfRule type="expression" dxfId="2263" priority="38">
      <formula>$S$70="сыграна"</formula>
    </cfRule>
  </conditionalFormatting>
  <conditionalFormatting sqref="I71:Q71">
    <cfRule type="expression" dxfId="2262" priority="39">
      <formula>$S$71="сыграна"</formula>
    </cfRule>
  </conditionalFormatting>
  <conditionalFormatting sqref="I36:R36 Q13:Q15 M25:M27">
    <cfRule type="expression" dxfId="2261" priority="14">
      <formula>$S$36="встреча играется"</formula>
    </cfRule>
  </conditionalFormatting>
  <conditionalFormatting sqref="I37:R37 R10:R12 L28:L30">
    <cfRule type="expression" dxfId="2260" priority="40">
      <formula>$S$37="встреча играется"</formula>
    </cfRule>
  </conditionalFormatting>
  <conditionalFormatting sqref="I38:R38 P16:P18 N22:N24">
    <cfRule type="expression" dxfId="2259" priority="41">
      <formula>$S$38="встреча играется"</formula>
    </cfRule>
  </conditionalFormatting>
  <conditionalFormatting sqref="I39:R39 S7:S9 K31:K33">
    <cfRule type="expression" dxfId="2258" priority="42">
      <formula>$S$39="встреча играется"</formula>
    </cfRule>
  </conditionalFormatting>
  <conditionalFormatting sqref="I40:R40 Q10:Q12 L25:L27">
    <cfRule type="expression" dxfId="2257" priority="43">
      <formula>$S$40="встреча играется"</formula>
    </cfRule>
  </conditionalFormatting>
  <conditionalFormatting sqref="I41:R41 P13:P15 M22:M24">
    <cfRule type="expression" dxfId="2256" priority="44">
      <formula>$S$41="встреча играется"</formula>
    </cfRule>
  </conditionalFormatting>
  <conditionalFormatting sqref="I42:R42 R7:R9 K28:K30">
    <cfRule type="expression" dxfId="2255" priority="45">
      <formula>$S$42="встреча играется"</formula>
    </cfRule>
  </conditionalFormatting>
  <conditionalFormatting sqref="I43:R43 S19:S21 O31:O33">
    <cfRule type="expression" dxfId="2254" priority="46">
      <formula>$S$43="встреча играется"</formula>
    </cfRule>
  </conditionalFormatting>
  <conditionalFormatting sqref="I44:R44 P10:P12 L22:L24">
    <cfRule type="expression" dxfId="2253" priority="47">
      <formula>$S$44="встреча играется"</formula>
    </cfRule>
  </conditionalFormatting>
  <conditionalFormatting sqref="I45:R45 Q7:Q9 K25:K27">
    <cfRule type="expression" dxfId="2252" priority="48">
      <formula>$S$45="встреча играется"</formula>
    </cfRule>
  </conditionalFormatting>
  <conditionalFormatting sqref="I46:R46 R19:R21 O28:O30">
    <cfRule type="expression" dxfId="2251" priority="49">
      <formula>$S$46="встреча играется"</formula>
    </cfRule>
  </conditionalFormatting>
  <conditionalFormatting sqref="I46:R46">
    <cfRule type="expression" dxfId="2250" priority="16">
      <formula>$S$46="сыграна"</formula>
    </cfRule>
  </conditionalFormatting>
  <conditionalFormatting sqref="I47:R47 S16:S18 N31:N33">
    <cfRule type="expression" dxfId="2249" priority="50">
      <formula>$S$47="встреча играется"</formula>
    </cfRule>
  </conditionalFormatting>
  <conditionalFormatting sqref="I47:R47">
    <cfRule type="expression" dxfId="2248" priority="12">
      <formula>$S$47="сыграна"</formula>
    </cfRule>
  </conditionalFormatting>
  <conditionalFormatting sqref="I48:R48 P7:P9 K22:K24">
    <cfRule type="expression" dxfId="2247" priority="51">
      <formula>$S$48="встреча играется"</formula>
    </cfRule>
  </conditionalFormatting>
  <conditionalFormatting sqref="I49:R49 Q19:Q21 O25:O27">
    <cfRule type="expression" dxfId="2246" priority="52">
      <formula>$S$49="встреча играется"</formula>
    </cfRule>
  </conditionalFormatting>
  <conditionalFormatting sqref="I50:R50 S13:S15 M31:M33">
    <cfRule type="expression" dxfId="2245" priority="53">
      <formula>$S$50="встреча играется"</formula>
    </cfRule>
  </conditionalFormatting>
  <conditionalFormatting sqref="I51:R51 R16:R18 N28:N30">
    <cfRule type="expression" dxfId="2244" priority="54">
      <formula>$S$51="встреча играется"</formula>
    </cfRule>
  </conditionalFormatting>
  <conditionalFormatting sqref="I52:R52 N10:N12 L16:L18">
    <cfRule type="expression" dxfId="2243" priority="55">
      <formula>$S$52="встреча играется"</formula>
    </cfRule>
  </conditionalFormatting>
  <conditionalFormatting sqref="I53:R53 O7:O9 K19:K21">
    <cfRule type="expression" dxfId="2242" priority="56">
      <formula>$S$53="встреча играется"</formula>
    </cfRule>
  </conditionalFormatting>
  <conditionalFormatting sqref="I54:R54 R13:R15 M28:M30">
    <cfRule type="expression" dxfId="2241" priority="57">
      <formula>$S$54="встреча играется"</formula>
    </cfRule>
  </conditionalFormatting>
  <conditionalFormatting sqref="I55:R55 S25:S27 Q31:Q33">
    <cfRule type="expression" dxfId="2240" priority="58">
      <formula>$S$55="встреча играется"</formula>
    </cfRule>
  </conditionalFormatting>
  <conditionalFormatting sqref="I56:R56 N7:N9 K16:K18">
    <cfRule type="expression" dxfId="2239" priority="59">
      <formula>$S$56="встреча играется"</formula>
    </cfRule>
  </conditionalFormatting>
  <conditionalFormatting sqref="I57:R57 O13:O15 M19:M21">
    <cfRule type="expression" dxfId="2238" priority="60">
      <formula>$S$57="встреча играется"</formula>
    </cfRule>
  </conditionalFormatting>
  <conditionalFormatting sqref="I57:R57">
    <cfRule type="expression" dxfId="2237" priority="26">
      <formula>$S$57="сыграна"</formula>
    </cfRule>
  </conditionalFormatting>
  <conditionalFormatting sqref="I58:R58 S10:S12 L31:L33">
    <cfRule type="expression" dxfId="2236" priority="61">
      <formula>$S$58="встреча играется"</formula>
    </cfRule>
  </conditionalFormatting>
  <conditionalFormatting sqref="I58:R58">
    <cfRule type="expression" dxfId="2235" priority="27">
      <formula>$S$58="сыграна"</formula>
    </cfRule>
  </conditionalFormatting>
  <conditionalFormatting sqref="I59:R59 R22:R24 P28:P30">
    <cfRule type="expression" dxfId="2234" priority="62">
      <formula>$S$59="встреча играется"</formula>
    </cfRule>
  </conditionalFormatting>
  <conditionalFormatting sqref="I59:R59">
    <cfRule type="expression" dxfId="2233" priority="28">
      <formula>$S$59="сыграна"</formula>
    </cfRule>
  </conditionalFormatting>
  <conditionalFormatting sqref="I60:R60 M7:M9 K13:K15">
    <cfRule type="expression" dxfId="2232" priority="63">
      <formula>$S$60="встреча играется"</formula>
    </cfRule>
  </conditionalFormatting>
  <conditionalFormatting sqref="I60:R60">
    <cfRule type="expression" dxfId="2231" priority="29">
      <formula>$S$60="сыграна"</formula>
    </cfRule>
  </conditionalFormatting>
  <conditionalFormatting sqref="I61:R61 O10:O12 L19:L21">
    <cfRule type="expression" dxfId="2230" priority="64">
      <formula>$S$61="встреча играется"</formula>
    </cfRule>
  </conditionalFormatting>
  <conditionalFormatting sqref="I61:R61">
    <cfRule type="expression" dxfId="2229" priority="30">
      <formula>$S$61="сыграна"</formula>
    </cfRule>
  </conditionalFormatting>
  <conditionalFormatting sqref="I62:R62 Q16:Q18 N25:N27">
    <cfRule type="expression" dxfId="2228" priority="3">
      <formula>$S$62="встреча играется"</formula>
    </cfRule>
  </conditionalFormatting>
  <conditionalFormatting sqref="I63:R63 S22:S24 P31:P33">
    <cfRule type="expression" dxfId="2227" priority="65">
      <formula>$S$63="встреча играется"</formula>
    </cfRule>
  </conditionalFormatting>
  <conditionalFormatting sqref="I64:R64 M10:M12 L13:L15">
    <cfRule type="expression" dxfId="2226" priority="66">
      <formula>$S$64="встреча играется"</formula>
    </cfRule>
  </conditionalFormatting>
  <conditionalFormatting sqref="I65:R65 O16:O18 N19:N21">
    <cfRule type="expression" dxfId="2225" priority="67">
      <formula>$S$65="встреча играется"</formula>
    </cfRule>
  </conditionalFormatting>
  <conditionalFormatting sqref="I66:R66 Q22:Q24 P25:P27">
    <cfRule type="expression" dxfId="2224" priority="68">
      <formula>$S$66="встреча играется"</formula>
    </cfRule>
  </conditionalFormatting>
  <conditionalFormatting sqref="I67:R67 S28:S30 R31:R33">
    <cfRule type="expression" dxfId="2223" priority="69">
      <formula>$S$67="встреча играется"</formula>
    </cfRule>
  </conditionalFormatting>
  <conditionalFormatting sqref="I68:R68 L7:L9 K10:K12">
    <cfRule type="expression" dxfId="2222" priority="70">
      <formula>$S$68="встреча играется"</formula>
    </cfRule>
  </conditionalFormatting>
  <conditionalFormatting sqref="I69:R69 N13:N15 M16:M18">
    <cfRule type="expression" dxfId="2221" priority="71">
      <formula>$S$69="встреча играется"</formula>
    </cfRule>
  </conditionalFormatting>
  <conditionalFormatting sqref="I70:R70 P19:P21 O22:O24">
    <cfRule type="expression" dxfId="2220" priority="72">
      <formula>$S$70="встреча играется"</formula>
    </cfRule>
  </conditionalFormatting>
  <conditionalFormatting sqref="I71:R71 R25:R27 Q28:Q30">
    <cfRule type="expression" dxfId="2219" priority="73">
      <formula>$S$71="встреча играется"</formula>
    </cfRule>
  </conditionalFormatting>
  <conditionalFormatting sqref="J7:J33">
    <cfRule type="endsWith" dxfId="2218" priority="1" operator="endsWith" text="+">
      <formula>RIGHT((J7),LEN("+"))=("+")</formula>
    </cfRule>
  </conditionalFormatting>
  <dataValidations count="1">
    <dataValidation type="list" allowBlank="1" sqref="P36:P71" xr:uid="{00000000-0002-0000-2600-000000000000}">
      <formula1>'C8_2'!Список_счета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446</v>
      </c>
      <c r="E7" s="22"/>
      <c r="F7" s="67"/>
      <c r="G7" s="150">
        <v>1</v>
      </c>
      <c r="H7" s="97"/>
      <c r="I7" s="97"/>
      <c r="J7" s="100" t="s">
        <v>446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14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447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448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449</v>
      </c>
      <c r="E10" s="22"/>
      <c r="F10" s="67"/>
      <c r="G10" s="150">
        <v>2</v>
      </c>
      <c r="H10" s="97"/>
      <c r="I10" s="97"/>
      <c r="J10" s="100" t="s">
        <v>450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>
        <f>IF(LEFT(P61,1)="L",0,(IF(P61="","",(IF(LEFT(P61,1)&gt;RIGHT(P61,1),2,1)))))</f>
        <v>2</v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5</v>
      </c>
      <c r="U10" s="166"/>
      <c r="V10" s="91" t="s">
        <v>11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451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28" t="str">
        <f>IF(LEFT(P61,1)="W",$M$4&amp;":0(W)",IF(LEFT(P61,1)="L","0:"&amp;$M$4&amp;"(L)",IF(P61="","",P61)))</f>
        <v>3:2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1:3</v>
      </c>
      <c r="S11" s="29" t="str">
        <f>IF(RIGHT(P58,1)="W",$M$4&amp;":0(W)",IF(RIGHT(P58,1)="L","0:"&amp;$M$4&amp;"(L)",IF(P58="","",RIGHT(P58,1)&amp;":"&amp;LEFT(P58,1))))</f>
        <v>3:2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69" t="s">
        <v>452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453</v>
      </c>
      <c r="E13" s="22"/>
      <c r="F13" s="67"/>
      <c r="G13" s="150">
        <v>3</v>
      </c>
      <c r="H13" s="97"/>
      <c r="I13" s="97"/>
      <c r="J13" s="100" t="s">
        <v>448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454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455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449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16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456</v>
      </c>
      <c r="K19" s="33" t="str">
        <f>IF(RIGHT(P53,1)="L",0,(IF(P53="","",(IF(RIGHT(P53,1)&gt;LEFT(P53,1),2,1)))))</f>
        <v/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4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>2:3</v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0:3</v>
      </c>
      <c r="S20" s="29" t="str">
        <f>IF(RIGHT(P43,1)="W",$M$4&amp;":0(W)",IF(RIGHT(P43,1)="L","0:"&amp;$M$4&amp;"(L)",IF(P43="","",RIGHT(P43,1)&amp;":"&amp;LEFT(P43,1))))</f>
        <v>3:2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452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453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457</v>
      </c>
      <c r="K28" s="33" t="str">
        <f>IF(LEFT(P42,1)="L",0,(IF(P42="","",(IF(LEFT(P42,1)&gt;RIGHT(P42,1),2,1)))))</f>
        <v/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>
        <f>IF(RIGHT(P46,1)="L",0,(IF(P46="","",(IF(RIGHT(P46,1)&gt;LEFT(P46,1),2,1)))))</f>
        <v>2</v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6</v>
      </c>
      <c r="U28" s="166"/>
      <c r="V28" s="91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>3:1</v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>3:0</v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458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1</v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3</v>
      </c>
      <c r="U31" s="166"/>
      <c r="V31" s="91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2:3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28" t="str">
        <f>IF(LEFT(P43,1)="W",$M$4&amp;":0(W)",IF(LEFT(P43,1)="L","0:"&amp;$M$4&amp;"(L)",IF(P43="","",P43)))</f>
        <v>2:3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IF(D1_2!Уч3="","",D1_2!Уч3)</f>
        <v>Суворин Александр</v>
      </c>
      <c r="K36" s="82" t="str">
        <f t="shared" ref="K36:K71" si="0">"-"</f>
        <v>-</v>
      </c>
      <c r="L36" s="162" t="str">
        <f>IF(D1_2!Уч7="","",D1_2!Уч7)</f>
        <v>Тұрарбек Алдияр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9</v>
      </c>
      <c r="J37" s="84" t="str">
        <f>IF(D1_2!Уч2="","",D1_2!Уч2)</f>
        <v>Васильев Имран+</v>
      </c>
      <c r="K37" s="85" t="str">
        <f t="shared" si="0"/>
        <v>-</v>
      </c>
      <c r="L37" s="163" t="str">
        <f>IF(D1_2!Уч8="","",D1_2!Уч8)</f>
        <v>Мусин Темирлан+</v>
      </c>
      <c r="M37" s="127"/>
      <c r="N37" s="127"/>
      <c r="O37" s="128"/>
      <c r="P37" s="58" t="s">
        <v>41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IF(D1_2!Уч4="","",D1_2!Уч4)</f>
        <v>Елмурзаев Ернар</v>
      </c>
      <c r="K38" s="87" t="str">
        <f t="shared" si="0"/>
        <v>-</v>
      </c>
      <c r="L38" s="164" t="str">
        <f>IF(D1_2!Уч6="","",D1_2!Уч6)</f>
        <v>Ишмухамедов Жанибек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IF(D1_2!Уч1="","",D1_2!Уч1)</f>
        <v>Семенова Яна</v>
      </c>
      <c r="K39" s="90" t="str">
        <f t="shared" si="0"/>
        <v>-</v>
      </c>
      <c r="L39" s="165" t="str">
        <f>IF(D1_2!Уч9="","",D1_2!Уч9)</f>
        <v>Ахмедова Дана+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IF(D1_2!Уч7="","",D1_2!Уч7)</f>
        <v>Тұрарбек Алдияр</v>
      </c>
      <c r="K40" s="82" t="str">
        <f t="shared" si="0"/>
        <v>-</v>
      </c>
      <c r="L40" s="162" t="str">
        <f>IF(D1_2!Уч2="","",D1_2!Уч2)</f>
        <v>Васильев Имран+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IF(D1_2!Уч6="","",D1_2!Уч6)</f>
        <v>Ишмухамедов Жанибек</v>
      </c>
      <c r="K41" s="85" t="str">
        <f t="shared" si="0"/>
        <v>-</v>
      </c>
      <c r="L41" s="163" t="str">
        <f>IF(D1_2!Уч3="","",D1_2!Уч3)</f>
        <v>Суворин Александр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IF(D1_2!Уч8="","",D1_2!Уч8)</f>
        <v>Мусин Темирлан+</v>
      </c>
      <c r="K42" s="87" t="str">
        <f t="shared" si="0"/>
        <v>-</v>
      </c>
      <c r="L42" s="164" t="str">
        <f>IF(D1_2!Уч1="","",D1_2!Уч1)</f>
        <v>Семенова Яна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10</v>
      </c>
      <c r="J43" s="89" t="str">
        <f>IF(D1_2!Уч9="","",D1_2!Уч9)</f>
        <v>Ахмедова Дана+</v>
      </c>
      <c r="K43" s="90" t="str">
        <f t="shared" si="0"/>
        <v>-</v>
      </c>
      <c r="L43" s="165" t="str">
        <f>IF(D1_2!Уч5="","",D1_2!Уч5)</f>
        <v>Калиев Руслан+</v>
      </c>
      <c r="M43" s="121"/>
      <c r="N43" s="121"/>
      <c r="O43" s="122"/>
      <c r="P43" s="66" t="s">
        <v>42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IF(D1_2!Уч2="","",D1_2!Уч2)</f>
        <v>Васильев Имран+</v>
      </c>
      <c r="K44" s="82" t="str">
        <f t="shared" si="0"/>
        <v>-</v>
      </c>
      <c r="L44" s="162" t="str">
        <f>IF(D1_2!Уч6="","",D1_2!Уч6)</f>
        <v>Ишмухамедов Жанибек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IF(D1_2!Уч1="","",D1_2!Уч1)</f>
        <v>Семенова Яна</v>
      </c>
      <c r="K45" s="85" t="str">
        <f t="shared" si="0"/>
        <v>-</v>
      </c>
      <c r="L45" s="163" t="str">
        <f>IF(D1_2!Уч7="","",D1_2!Уч7)</f>
        <v>Тұрарбек Алдияр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9</v>
      </c>
      <c r="J46" s="86" t="str">
        <f>IF(D1_2!Уч5="","",D1_2!Уч5)</f>
        <v>Калиев Руслан+</v>
      </c>
      <c r="K46" s="87" t="str">
        <f t="shared" si="0"/>
        <v>-</v>
      </c>
      <c r="L46" s="164" t="str">
        <f>IF(D1_2!Уч8="","",D1_2!Уч8)</f>
        <v>Мусин Темирлан+</v>
      </c>
      <c r="M46" s="115"/>
      <c r="N46" s="115"/>
      <c r="O46" s="116"/>
      <c r="P46" s="62" t="s">
        <v>39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IF(D1_2!Уч4="","",D1_2!Уч4)</f>
        <v>Елмурзаев Ернар</v>
      </c>
      <c r="K47" s="90" t="str">
        <f t="shared" si="0"/>
        <v>-</v>
      </c>
      <c r="L47" s="165" t="str">
        <f>IF(D1_2!Уч9="","",D1_2!Уч9)</f>
        <v>Ахмедова Дана+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IF(D1_2!Уч6="","",D1_2!Уч6)</f>
        <v>Ишмухамедов Жанибек</v>
      </c>
      <c r="K48" s="82" t="str">
        <f t="shared" si="0"/>
        <v>-</v>
      </c>
      <c r="L48" s="162" t="str">
        <f>IF(D1_2!Уч1="","",D1_2!Уч1)</f>
        <v>Семенова Яна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IF(D1_2!Уч7="","",D1_2!Уч7)</f>
        <v>Тұрарбек Алдияр</v>
      </c>
      <c r="K49" s="85" t="str">
        <f t="shared" si="0"/>
        <v>-</v>
      </c>
      <c r="L49" s="163" t="str">
        <f>IF(D1_2!Уч5="","",D1_2!Уч5)</f>
        <v>Калиев Руслан+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IF(D1_2!Уч9="","",D1_2!Уч9)</f>
        <v>Ахмедова Дана+</v>
      </c>
      <c r="K50" s="87" t="str">
        <f t="shared" si="0"/>
        <v>-</v>
      </c>
      <c r="L50" s="164" t="str">
        <f>IF(D1_2!Уч3="","",D1_2!Уч3)</f>
        <v>Суворин Александр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IF(D1_2!Уч8="","",D1_2!Уч8)</f>
        <v>Мусин Темирлан+</v>
      </c>
      <c r="K51" s="90" t="str">
        <f t="shared" si="0"/>
        <v>-</v>
      </c>
      <c r="L51" s="165" t="str">
        <f>IF(D1_2!Уч4="","",D1_2!Уч4)</f>
        <v>Елмурзаев Ернар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IF(D1_2!Уч2="","",D1_2!Уч2)</f>
        <v>Васильев Имран+</v>
      </c>
      <c r="K52" s="82" t="str">
        <f t="shared" si="0"/>
        <v>-</v>
      </c>
      <c r="L52" s="162" t="str">
        <f>IF(D1_2!Уч4="","",D1_2!Уч4)</f>
        <v>Елмурзаев Ернар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IF(D1_2!Уч1="","",D1_2!Уч1)</f>
        <v>Семенова Яна</v>
      </c>
      <c r="K53" s="85" t="str">
        <f t="shared" si="0"/>
        <v>-</v>
      </c>
      <c r="L53" s="163" t="str">
        <f>IF(D1_2!Уч5="","",D1_2!Уч5)</f>
        <v>Калиев Руслан+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IF(D1_2!Уч3="","",D1_2!Уч3)</f>
        <v>Суворин Александр</v>
      </c>
      <c r="K54" s="87" t="str">
        <f t="shared" si="0"/>
        <v>-</v>
      </c>
      <c r="L54" s="164" t="str">
        <f>IF(D1_2!Уч8="","",D1_2!Уч8)</f>
        <v>Мусин Темирлан+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IF(D1_2!Уч7="","",D1_2!Уч7)</f>
        <v>Тұрарбек Алдияр</v>
      </c>
      <c r="K55" s="90" t="str">
        <f t="shared" si="0"/>
        <v>-</v>
      </c>
      <c r="L55" s="165" t="str">
        <f>IF(D1_2!Уч9="","",D1_2!Уч9)</f>
        <v>Ахмедова Дана+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IF(D1_2!Уч4="","",D1_2!Уч4)</f>
        <v>Елмурзаев Ернар</v>
      </c>
      <c r="K56" s="82" t="str">
        <f t="shared" si="0"/>
        <v>-</v>
      </c>
      <c r="L56" s="162" t="str">
        <f>IF(D1_2!Уч1="","",D1_2!Уч1)</f>
        <v>Семенова Яна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IF(D1_2!Уч5="","",D1_2!Уч5)</f>
        <v>Калиев Руслан+</v>
      </c>
      <c r="K57" s="85" t="str">
        <f t="shared" si="0"/>
        <v>-</v>
      </c>
      <c r="L57" s="163" t="str">
        <f>IF(D1_2!Уч3="","",D1_2!Уч3)</f>
        <v>Суворин Александр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10</v>
      </c>
      <c r="J58" s="86" t="str">
        <f>IF(D1_2!Уч9="","",D1_2!Уч9)</f>
        <v>Ахмедова Дана+</v>
      </c>
      <c r="K58" s="87" t="str">
        <f t="shared" si="0"/>
        <v>-</v>
      </c>
      <c r="L58" s="164" t="str">
        <f>IF(D1_2!Уч2="","",D1_2!Уч2)</f>
        <v>Васильев Имран+</v>
      </c>
      <c r="M58" s="115"/>
      <c r="N58" s="115"/>
      <c r="O58" s="116"/>
      <c r="P58" s="62" t="s">
        <v>42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IF(D1_2!Уч8="","",D1_2!Уч8)</f>
        <v>Мусин Темирлан+</v>
      </c>
      <c r="K59" s="90" t="str">
        <f t="shared" si="0"/>
        <v>-</v>
      </c>
      <c r="L59" s="165" t="str">
        <f>IF(D1_2!Уч6="","",D1_2!Уч6)</f>
        <v>Ишмухамедов Жанибек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IF(D1_2!Уч1="","",D1_2!Уч1)</f>
        <v>Семенова Яна</v>
      </c>
      <c r="K60" s="82" t="str">
        <f t="shared" si="0"/>
        <v>-</v>
      </c>
      <c r="L60" s="162" t="str">
        <f>IF(D1_2!Уч3="","",D1_2!Уч3)</f>
        <v>Суворин Александр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9</v>
      </c>
      <c r="J61" s="84" t="str">
        <f>IF(D1_2!Уч2="","",D1_2!Уч2)</f>
        <v>Васильев Имран+</v>
      </c>
      <c r="K61" s="85" t="str">
        <f t="shared" si="0"/>
        <v>-</v>
      </c>
      <c r="L61" s="163" t="str">
        <f>IF(D1_2!Уч5="","",D1_2!Уч5)</f>
        <v>Калиев Руслан+</v>
      </c>
      <c r="M61" s="127"/>
      <c r="N61" s="127"/>
      <c r="O61" s="128"/>
      <c r="P61" s="58" t="s">
        <v>38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IF(D1_2!Уч4="","",D1_2!Уч4)</f>
        <v>Елмурзаев Ернар</v>
      </c>
      <c r="K62" s="87" t="str">
        <f t="shared" si="0"/>
        <v>-</v>
      </c>
      <c r="L62" s="164" t="str">
        <f>IF(D1_2!Уч7="","",D1_2!Уч7)</f>
        <v>Тұрарбек Алдияр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IF(D1_2!Уч6="","",D1_2!Уч6)</f>
        <v>Ишмухамедов Жанибек</v>
      </c>
      <c r="K63" s="90" t="str">
        <f t="shared" si="0"/>
        <v>-</v>
      </c>
      <c r="L63" s="165" t="str">
        <f>IF(D1_2!Уч9="","",D1_2!Уч9)</f>
        <v>Ахмедова Дана+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IF(D1_2!Уч3="","",D1_2!Уч3)</f>
        <v>Суворин Александр</v>
      </c>
      <c r="K64" s="82" t="str">
        <f t="shared" si="0"/>
        <v>-</v>
      </c>
      <c r="L64" s="162" t="str">
        <f>IF(D1_2!Уч2="","",D1_2!Уч2)</f>
        <v>Васильев Имран+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IF(D1_2!Уч5="","",D1_2!Уч5)</f>
        <v>Калиев Руслан+</v>
      </c>
      <c r="K65" s="85" t="str">
        <f t="shared" si="0"/>
        <v>-</v>
      </c>
      <c r="L65" s="163" t="str">
        <f>IF(D1_2!Уч4="","",D1_2!Уч4)</f>
        <v>Елмурзаев Ернар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IF(D1_2!Уч7="","",D1_2!Уч7)</f>
        <v>Тұрарбек Алдияр</v>
      </c>
      <c r="K66" s="87" t="str">
        <f t="shared" si="0"/>
        <v>-</v>
      </c>
      <c r="L66" s="164" t="str">
        <f>IF(D1_2!Уч6="","",D1_2!Уч6)</f>
        <v>Ишмухамедов Жанибек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10</v>
      </c>
      <c r="J67" s="89" t="str">
        <f>IF(D1_2!Уч9="","",D1_2!Уч9)</f>
        <v>Ахмедова Дана+</v>
      </c>
      <c r="K67" s="90" t="str">
        <f t="shared" si="0"/>
        <v>-</v>
      </c>
      <c r="L67" s="165" t="str">
        <f>IF(D1_2!Уч8="","",D1_2!Уч8)</f>
        <v>Мусин Темирлан+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IF(D1_2!Уч1="","",D1_2!Уч1)</f>
        <v>Семенова Яна</v>
      </c>
      <c r="K68" s="82" t="str">
        <f t="shared" si="0"/>
        <v>-</v>
      </c>
      <c r="L68" s="162" t="str">
        <f>IF(D1_2!Уч2="","",D1_2!Уч2)</f>
        <v>Васильев Имран+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IF(D1_2!Уч3="","",D1_2!Уч3)</f>
        <v>Суворин Александр</v>
      </c>
      <c r="K69" s="85" t="str">
        <f t="shared" si="0"/>
        <v>-</v>
      </c>
      <c r="L69" s="163" t="str">
        <f>IF(D1_2!Уч4="","",D1_2!Уч4)</f>
        <v>Елмурзаев Ернар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IF(D1_2!Уч5="","",D1_2!Уч5)</f>
        <v>Калиев Руслан+</v>
      </c>
      <c r="K70" s="87" t="str">
        <f t="shared" si="0"/>
        <v>-</v>
      </c>
      <c r="L70" s="164" t="str">
        <f>IF(D1_2!Уч6="","",D1_2!Уч6)</f>
        <v>Ишмухамедов Жанибек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IF(D1_2!Уч7="","",D1_2!Уч7)</f>
        <v>Тұрарбек Алдияр</v>
      </c>
      <c r="K71" s="90" t="str">
        <f t="shared" si="0"/>
        <v>-</v>
      </c>
      <c r="L71" s="165" t="str">
        <f>IF(D1_2!Уч8="","",D1_2!Уч8)</f>
        <v>Мусин Темирлан+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217" priority="13">
      <formula>$S$36="сыграна"</formula>
    </cfRule>
  </conditionalFormatting>
  <conditionalFormatting sqref="I37:Q37">
    <cfRule type="expression" dxfId="2216" priority="15">
      <formula>$S$37="сыграна"</formula>
    </cfRule>
  </conditionalFormatting>
  <conditionalFormatting sqref="I38:Q38">
    <cfRule type="expression" dxfId="2215" priority="4">
      <formula>$S$38="сыграна"</formula>
    </cfRule>
  </conditionalFormatting>
  <conditionalFormatting sqref="I39:Q39">
    <cfRule type="expression" dxfId="2214" priority="5">
      <formula>$S$39="сыграна"</formula>
    </cfRule>
  </conditionalFormatting>
  <conditionalFormatting sqref="I40:Q40">
    <cfRule type="expression" dxfId="2213" priority="6">
      <formula>$S$40="сыграна"</formula>
    </cfRule>
  </conditionalFormatting>
  <conditionalFormatting sqref="I41:Q41">
    <cfRule type="expression" dxfId="2212" priority="7">
      <formula>$S$41="сыграна"</formula>
    </cfRule>
  </conditionalFormatting>
  <conditionalFormatting sqref="I42:Q42">
    <cfRule type="expression" dxfId="2211" priority="8">
      <formula>$S$42="сыграна"</formula>
    </cfRule>
  </conditionalFormatting>
  <conditionalFormatting sqref="I43:Q43">
    <cfRule type="expression" dxfId="2210" priority="9">
      <formula>$S$43="сыграна"</formula>
    </cfRule>
  </conditionalFormatting>
  <conditionalFormatting sqref="I44:Q44">
    <cfRule type="expression" dxfId="2209" priority="10">
      <formula>$S$44="сыграна"</formula>
    </cfRule>
  </conditionalFormatting>
  <conditionalFormatting sqref="I45:Q45">
    <cfRule type="expression" dxfId="2208" priority="11">
      <formula>$S$45="сыграна"</formula>
    </cfRule>
  </conditionalFormatting>
  <conditionalFormatting sqref="I48:Q48">
    <cfRule type="expression" dxfId="2207" priority="17">
      <formula>$S$48="сыграна"</formula>
    </cfRule>
  </conditionalFormatting>
  <conditionalFormatting sqref="I49:Q49">
    <cfRule type="expression" dxfId="2206" priority="18">
      <formula>$S$49="сыграна"</formula>
    </cfRule>
  </conditionalFormatting>
  <conditionalFormatting sqref="I50:Q50">
    <cfRule type="expression" dxfId="2205" priority="19">
      <formula>$S$50="сыграна"</formula>
    </cfRule>
  </conditionalFormatting>
  <conditionalFormatting sqref="I51:Q51">
    <cfRule type="expression" dxfId="2204" priority="20">
      <formula>$S$51="сыграна"</formula>
    </cfRule>
  </conditionalFormatting>
  <conditionalFormatting sqref="I52:Q52">
    <cfRule type="expression" dxfId="2203" priority="21">
      <formula>$S$52="сыграна"</formula>
    </cfRule>
  </conditionalFormatting>
  <conditionalFormatting sqref="I53:Q53">
    <cfRule type="expression" dxfId="2202" priority="22">
      <formula>$S$53="сыграна"</formula>
    </cfRule>
  </conditionalFormatting>
  <conditionalFormatting sqref="I54:Q54">
    <cfRule type="expression" dxfId="2201" priority="23">
      <formula>$S$54="сыграна"</formula>
    </cfRule>
  </conditionalFormatting>
  <conditionalFormatting sqref="I55:Q55">
    <cfRule type="expression" dxfId="2200" priority="24">
      <formula>$S$55="сыграна"</formula>
    </cfRule>
  </conditionalFormatting>
  <conditionalFormatting sqref="I56:Q56">
    <cfRule type="expression" dxfId="2199" priority="25">
      <formula>$S$56="сыграна"</formula>
    </cfRule>
  </conditionalFormatting>
  <conditionalFormatting sqref="I62:Q62">
    <cfRule type="expression" dxfId="2198" priority="2">
      <formula>$S$62="сыграна"</formula>
    </cfRule>
  </conditionalFormatting>
  <conditionalFormatting sqref="I63:Q63">
    <cfRule type="expression" dxfId="2197" priority="31">
      <formula>$S$63="сыграна"</formula>
    </cfRule>
  </conditionalFormatting>
  <conditionalFormatting sqref="I64:Q64">
    <cfRule type="expression" dxfId="2196" priority="32">
      <formula>$S$64="сыграна"</formula>
    </cfRule>
  </conditionalFormatting>
  <conditionalFormatting sqref="I65:Q65">
    <cfRule type="expression" dxfId="2195" priority="33">
      <formula>$S$65="сыграна"</formula>
    </cfRule>
  </conditionalFormatting>
  <conditionalFormatting sqref="I66:Q66">
    <cfRule type="expression" dxfId="2194" priority="34">
      <formula>$S$66="сыграна"</formula>
    </cfRule>
  </conditionalFormatting>
  <conditionalFormatting sqref="I67:Q67">
    <cfRule type="expression" dxfId="2193" priority="35">
      <formula>$S$67="сыграна"</formula>
    </cfRule>
  </conditionalFormatting>
  <conditionalFormatting sqref="I68:Q68">
    <cfRule type="expression" dxfId="2192" priority="36">
      <formula>$S$68="сыграна"</formula>
    </cfRule>
  </conditionalFormatting>
  <conditionalFormatting sqref="I69:Q69">
    <cfRule type="expression" dxfId="2191" priority="37">
      <formula>$S$69="сыграна"</formula>
    </cfRule>
  </conditionalFormatting>
  <conditionalFormatting sqref="I70:Q70">
    <cfRule type="expression" dxfId="2190" priority="38">
      <formula>$S$70="сыграна"</formula>
    </cfRule>
  </conditionalFormatting>
  <conditionalFormatting sqref="I71:Q71">
    <cfRule type="expression" dxfId="2189" priority="39">
      <formula>$S$71="сыграна"</formula>
    </cfRule>
  </conditionalFormatting>
  <conditionalFormatting sqref="I36:R36 Q13:Q15 M25:M27">
    <cfRule type="expression" dxfId="2188" priority="14">
      <formula>$S$36="встреча играется"</formula>
    </cfRule>
  </conditionalFormatting>
  <conditionalFormatting sqref="I37:R37 R10:R12 L28:L30">
    <cfRule type="expression" dxfId="2187" priority="40">
      <formula>$S$37="встреча играется"</formula>
    </cfRule>
  </conditionalFormatting>
  <conditionalFormatting sqref="I38:R38 P16:P18 N22:N24">
    <cfRule type="expression" dxfId="2186" priority="41">
      <formula>$S$38="встреча играется"</formula>
    </cfRule>
  </conditionalFormatting>
  <conditionalFormatting sqref="I39:R39 S7:S9 K31:K33">
    <cfRule type="expression" dxfId="2185" priority="42">
      <formula>$S$39="встреча играется"</formula>
    </cfRule>
  </conditionalFormatting>
  <conditionalFormatting sqref="I40:R40 Q10:Q12 L25:L27">
    <cfRule type="expression" dxfId="2184" priority="43">
      <formula>$S$40="встреча играется"</formula>
    </cfRule>
  </conditionalFormatting>
  <conditionalFormatting sqref="I41:R41 P13:P15 M22:M24">
    <cfRule type="expression" dxfId="2183" priority="44">
      <formula>$S$41="встреча играется"</formula>
    </cfRule>
  </conditionalFormatting>
  <conditionalFormatting sqref="I42:R42 R7:R9 K28:K30">
    <cfRule type="expression" dxfId="2182" priority="45">
      <formula>$S$42="встреча играется"</formula>
    </cfRule>
  </conditionalFormatting>
  <conditionalFormatting sqref="I43:R43 S19:S21 O31:O33">
    <cfRule type="expression" dxfId="2181" priority="46">
      <formula>$S$43="встреча играется"</formula>
    </cfRule>
  </conditionalFormatting>
  <conditionalFormatting sqref="I44:R44 P10:P12 L22:L24">
    <cfRule type="expression" dxfId="2180" priority="47">
      <formula>$S$44="встреча играется"</formula>
    </cfRule>
  </conditionalFormatting>
  <conditionalFormatting sqref="I45:R45 Q7:Q9 K25:K27">
    <cfRule type="expression" dxfId="2179" priority="48">
      <formula>$S$45="встреча играется"</formula>
    </cfRule>
  </conditionalFormatting>
  <conditionalFormatting sqref="I46:R46 R19:R21 O28:O30">
    <cfRule type="expression" dxfId="2178" priority="49">
      <formula>$S$46="встреча играется"</formula>
    </cfRule>
  </conditionalFormatting>
  <conditionalFormatting sqref="I46:R46">
    <cfRule type="expression" dxfId="2177" priority="16">
      <formula>$S$46="сыграна"</formula>
    </cfRule>
  </conditionalFormatting>
  <conditionalFormatting sqref="I47:R47 S16:S18 N31:N33">
    <cfRule type="expression" dxfId="2176" priority="50">
      <formula>$S$47="встреча играется"</formula>
    </cfRule>
  </conditionalFormatting>
  <conditionalFormatting sqref="I47:R47">
    <cfRule type="expression" dxfId="2175" priority="12">
      <formula>$S$47="сыграна"</formula>
    </cfRule>
  </conditionalFormatting>
  <conditionalFormatting sqref="I48:R48 P7:P9 K22:K24">
    <cfRule type="expression" dxfId="2174" priority="51">
      <formula>$S$48="встреча играется"</formula>
    </cfRule>
  </conditionalFormatting>
  <conditionalFormatting sqref="I49:R49 Q19:Q21 O25:O27">
    <cfRule type="expression" dxfId="2173" priority="52">
      <formula>$S$49="встреча играется"</formula>
    </cfRule>
  </conditionalFormatting>
  <conditionalFormatting sqref="I50:R50 S13:S15 M31:M33">
    <cfRule type="expression" dxfId="2172" priority="53">
      <formula>$S$50="встреча играется"</formula>
    </cfRule>
  </conditionalFormatting>
  <conditionalFormatting sqref="I51:R51 R16:R18 N28:N30">
    <cfRule type="expression" dxfId="2171" priority="54">
      <formula>$S$51="встреча играется"</formula>
    </cfRule>
  </conditionalFormatting>
  <conditionalFormatting sqref="I52:R52 N10:N12 L16:L18">
    <cfRule type="expression" dxfId="2170" priority="55">
      <formula>$S$52="встреча играется"</formula>
    </cfRule>
  </conditionalFormatting>
  <conditionalFormatting sqref="I53:R53 O7:O9 K19:K21">
    <cfRule type="expression" dxfId="2169" priority="56">
      <formula>$S$53="встреча играется"</formula>
    </cfRule>
  </conditionalFormatting>
  <conditionalFormatting sqref="I54:R54 R13:R15 M28:M30">
    <cfRule type="expression" dxfId="2168" priority="57">
      <formula>$S$54="встреча играется"</formula>
    </cfRule>
  </conditionalFormatting>
  <conditionalFormatting sqref="I55:R55 S25:S27 Q31:Q33">
    <cfRule type="expression" dxfId="2167" priority="58">
      <formula>$S$55="встреча играется"</formula>
    </cfRule>
  </conditionalFormatting>
  <conditionalFormatting sqref="I56:R56 N7:N9 K16:K18">
    <cfRule type="expression" dxfId="2166" priority="59">
      <formula>$S$56="встреча играется"</formula>
    </cfRule>
  </conditionalFormatting>
  <conditionalFormatting sqref="I57:R57 O13:O15 M19:M21">
    <cfRule type="expression" dxfId="2165" priority="60">
      <formula>$S$57="встреча играется"</formula>
    </cfRule>
  </conditionalFormatting>
  <conditionalFormatting sqref="I57:R57">
    <cfRule type="expression" dxfId="2164" priority="26">
      <formula>$S$57="сыграна"</formula>
    </cfRule>
  </conditionalFormatting>
  <conditionalFormatting sqref="I58:R58 S10:S12 L31:L33">
    <cfRule type="expression" dxfId="2163" priority="61">
      <formula>$S$58="встреча играется"</formula>
    </cfRule>
  </conditionalFormatting>
  <conditionalFormatting sqref="I58:R58">
    <cfRule type="expression" dxfId="2162" priority="27">
      <formula>$S$58="сыграна"</formula>
    </cfRule>
  </conditionalFormatting>
  <conditionalFormatting sqref="I59:R59 R22:R24 P28:P30">
    <cfRule type="expression" dxfId="2161" priority="62">
      <formula>$S$59="встреча играется"</formula>
    </cfRule>
  </conditionalFormatting>
  <conditionalFormatting sqref="I59:R59">
    <cfRule type="expression" dxfId="2160" priority="28">
      <formula>$S$59="сыграна"</formula>
    </cfRule>
  </conditionalFormatting>
  <conditionalFormatting sqref="I60:R60 M7:M9 K13:K15">
    <cfRule type="expression" dxfId="2159" priority="63">
      <formula>$S$60="встреча играется"</formula>
    </cfRule>
  </conditionalFormatting>
  <conditionalFormatting sqref="I60:R60">
    <cfRule type="expression" dxfId="2158" priority="29">
      <formula>$S$60="сыграна"</formula>
    </cfRule>
  </conditionalFormatting>
  <conditionalFormatting sqref="I61:R61 O10:O12 L19:L21">
    <cfRule type="expression" dxfId="2157" priority="64">
      <formula>$S$61="встреча играется"</formula>
    </cfRule>
  </conditionalFormatting>
  <conditionalFormatting sqref="I61:R61">
    <cfRule type="expression" dxfId="2156" priority="30">
      <formula>$S$61="сыграна"</formula>
    </cfRule>
  </conditionalFormatting>
  <conditionalFormatting sqref="I62:R62 Q16:Q18 N25:N27">
    <cfRule type="expression" dxfId="2155" priority="3">
      <formula>$S$62="встреча играется"</formula>
    </cfRule>
  </conditionalFormatting>
  <conditionalFormatting sqref="I63:R63 S22:S24 P31:P33">
    <cfRule type="expression" dxfId="2154" priority="65">
      <formula>$S$63="встреча играется"</formula>
    </cfRule>
  </conditionalFormatting>
  <conditionalFormatting sqref="I64:R64 M10:M12 L13:L15">
    <cfRule type="expression" dxfId="2153" priority="66">
      <formula>$S$64="встреча играется"</formula>
    </cfRule>
  </conditionalFormatting>
  <conditionalFormatting sqref="I65:R65 O16:O18 N19:N21">
    <cfRule type="expression" dxfId="2152" priority="67">
      <formula>$S$65="встреча играется"</formula>
    </cfRule>
  </conditionalFormatting>
  <conditionalFormatting sqref="I66:R66 Q22:Q24 P25:P27">
    <cfRule type="expression" dxfId="2151" priority="68">
      <formula>$S$66="встреча играется"</formula>
    </cfRule>
  </conditionalFormatting>
  <conditionalFormatting sqref="I67:R67 S28:S30 R31:R33">
    <cfRule type="expression" dxfId="2150" priority="69">
      <formula>$S$67="встреча играется"</formula>
    </cfRule>
  </conditionalFormatting>
  <conditionalFormatting sqref="I68:R68 L7:L9 K10:K12">
    <cfRule type="expression" dxfId="2149" priority="70">
      <formula>$S$68="встреча играется"</formula>
    </cfRule>
  </conditionalFormatting>
  <conditionalFormatting sqref="I69:R69 N13:N15 M16:M18">
    <cfRule type="expression" dxfId="2148" priority="71">
      <formula>$S$69="встреча играется"</formula>
    </cfRule>
  </conditionalFormatting>
  <conditionalFormatting sqref="I70:R70 P19:P21 O22:O24">
    <cfRule type="expression" dxfId="2147" priority="72">
      <formula>$S$70="встреча играется"</formula>
    </cfRule>
  </conditionalFormatting>
  <conditionalFormatting sqref="I71:R71 R25:R27 Q28:Q30">
    <cfRule type="expression" dxfId="2146" priority="73">
      <formula>$S$71="встреча играется"</formula>
    </cfRule>
  </conditionalFormatting>
  <conditionalFormatting sqref="J7:J33">
    <cfRule type="endsWith" dxfId="2145" priority="1" operator="endsWith" text="+">
      <formula>RIGHT((J7),LEN("+"))=("+")</formula>
    </cfRule>
  </conditionalFormatting>
  <dataValidations count="1">
    <dataValidation type="list" allowBlank="1" sqref="P36:P71" xr:uid="{00000000-0002-0000-2700-000000000000}">
      <formula1>D1_2!Список_счета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IF('D1'!Уч2="","",'D1'!Уч2)</f>
        <v/>
      </c>
      <c r="K33" s="52" t="str">
        <f t="shared" ref="K33:K60" si="0">"-"</f>
        <v>-</v>
      </c>
      <c r="L33" s="123" t="str">
        <f>IF('D1'!Уч6="","",'D1'!Уч6)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IF('D1'!Уч3="","",'D1'!Уч3)</f>
        <v/>
      </c>
      <c r="K34" s="57" t="str">
        <f t="shared" si="0"/>
        <v>-</v>
      </c>
      <c r="L34" s="126" t="str">
        <f>IF('D1'!Уч5="","",'D1'!Уч5)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IF('D1'!Уч1="","",'D1'!Уч1)</f>
        <v/>
      </c>
      <c r="K35" s="61" t="str">
        <f t="shared" si="0"/>
        <v>-</v>
      </c>
      <c r="L35" s="129" t="str">
        <f>IF('D1'!Уч7="","",'D1'!Уч7)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IF('D1'!Уч4="","",'D1'!Уч4)</f>
        <v/>
      </c>
      <c r="K36" s="65" t="str">
        <f t="shared" si="0"/>
        <v>-</v>
      </c>
      <c r="L36" s="120" t="str">
        <f>IF('D1'!Уч8="","",'D1'!Уч8)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IF('D1'!Уч5="","",'D1'!Уч5)</f>
        <v/>
      </c>
      <c r="K37" s="52" t="str">
        <f t="shared" si="0"/>
        <v>-</v>
      </c>
      <c r="L37" s="123" t="str">
        <f>IF('D1'!Уч2="","",'D1'!Уч2)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IF('D1'!Уч6="","",'D1'!Уч6)</f>
        <v/>
      </c>
      <c r="K38" s="57" t="str">
        <f t="shared" si="0"/>
        <v>-</v>
      </c>
      <c r="L38" s="126" t="str">
        <f>IF('D1'!Уч1="","",'D1'!Уч1)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IF('D1'!Уч8="","",'D1'!Уч8)</f>
        <v/>
      </c>
      <c r="K39" s="61" t="str">
        <f t="shared" si="0"/>
        <v>-</v>
      </c>
      <c r="L39" s="129" t="str">
        <f>IF('D1'!Уч3="","",'D1'!Уч3)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IF('D1'!Уч7="","",'D1'!Уч7)</f>
        <v/>
      </c>
      <c r="K40" s="65" t="str">
        <f t="shared" si="0"/>
        <v>-</v>
      </c>
      <c r="L40" s="120" t="str">
        <f>IF('D1'!Уч4="","",'D1'!Уч4)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IF('D1'!Уч1="","",'D1'!Уч1)</f>
        <v/>
      </c>
      <c r="K41" s="52" t="str">
        <f t="shared" si="0"/>
        <v>-</v>
      </c>
      <c r="L41" s="123" t="str">
        <f>IF('D1'!Уч5="","",'D1'!Уч5)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IF('D1'!Уч2="","",'D1'!Уч2)</f>
        <v/>
      </c>
      <c r="K42" s="57" t="str">
        <f t="shared" si="0"/>
        <v>-</v>
      </c>
      <c r="L42" s="126" t="str">
        <f>IF('D1'!Уч8="","",'D1'!Уч8)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IF('D1'!Уч4="","",'D1'!Уч4)</f>
        <v/>
      </c>
      <c r="K43" s="61" t="str">
        <f t="shared" si="0"/>
        <v>-</v>
      </c>
      <c r="L43" s="129" t="str">
        <f>IF('D1'!Уч6="","",'D1'!Уч6)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IF('D1'!Уч3="","",'D1'!Уч3)</f>
        <v/>
      </c>
      <c r="K44" s="65" t="str">
        <f t="shared" si="0"/>
        <v>-</v>
      </c>
      <c r="L44" s="120" t="str">
        <f>IF('D1'!Уч7="","",'D1'!Уч7)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IF('D1'!Уч8="","",'D1'!Уч8)</f>
        <v/>
      </c>
      <c r="K45" s="52" t="str">
        <f t="shared" si="0"/>
        <v>-</v>
      </c>
      <c r="L45" s="123" t="str">
        <f>IF('D1'!Уч1="","",'D1'!Уч1)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IF('D1'!Уч5="","",'D1'!Уч5)</f>
        <v/>
      </c>
      <c r="K46" s="57" t="str">
        <f t="shared" si="0"/>
        <v>-</v>
      </c>
      <c r="L46" s="126" t="str">
        <f>IF('D1'!Уч4="","",'D1'!Уч4)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IF('D1'!Уч7="","",'D1'!Уч7)</f>
        <v/>
      </c>
      <c r="K47" s="61" t="str">
        <f t="shared" si="0"/>
        <v>-</v>
      </c>
      <c r="L47" s="129" t="str">
        <f>IF('D1'!Уч2="","",'D1'!Уч2)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IF('D1'!Уч6="","",'D1'!Уч6)</f>
        <v/>
      </c>
      <c r="K48" s="65" t="str">
        <f t="shared" si="0"/>
        <v>-</v>
      </c>
      <c r="L48" s="120" t="str">
        <f>IF('D1'!Уч3="","",'D1'!Уч3)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IF('D1'!Уч1="","",'D1'!Уч1)</f>
        <v/>
      </c>
      <c r="K49" s="52" t="str">
        <f t="shared" si="0"/>
        <v>-</v>
      </c>
      <c r="L49" s="123" t="str">
        <f>IF('D1'!Уч3="","",'D1'!Уч3)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IF('D1'!Уч2="","",'D1'!Уч2)</f>
        <v/>
      </c>
      <c r="K50" s="57" t="str">
        <f t="shared" si="0"/>
        <v>-</v>
      </c>
      <c r="L50" s="126" t="str">
        <f>IF('D1'!Уч4="","",'D1'!Уч4)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IF('D1'!Уч5="","",'D1'!Уч5)</f>
        <v/>
      </c>
      <c r="K51" s="61" t="str">
        <f t="shared" si="0"/>
        <v>-</v>
      </c>
      <c r="L51" s="129" t="str">
        <f>IF('D1'!Уч7="","",'D1'!Уч7)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IF('D1'!Уч6="","",'D1'!Уч6)</f>
        <v/>
      </c>
      <c r="K52" s="65" t="str">
        <f t="shared" si="0"/>
        <v>-</v>
      </c>
      <c r="L52" s="120" t="str">
        <f>IF('D1'!Уч8="","",'D1'!Уч8)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IF('D1'!Уч4="","",'D1'!Уч4)</f>
        <v/>
      </c>
      <c r="K53" s="52" t="str">
        <f t="shared" si="0"/>
        <v>-</v>
      </c>
      <c r="L53" s="123" t="str">
        <f>IF('D1'!Уч1="","",'D1'!Уч1)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IF('D1'!Уч3="","",'D1'!Уч3)</f>
        <v/>
      </c>
      <c r="K54" s="57" t="str">
        <f t="shared" si="0"/>
        <v>-</v>
      </c>
      <c r="L54" s="126" t="str">
        <f>IF('D1'!Уч2="","",'D1'!Уч2)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IF('D1'!Уч7="","",'D1'!Уч7)</f>
        <v/>
      </c>
      <c r="K55" s="61" t="str">
        <f t="shared" si="0"/>
        <v>-</v>
      </c>
      <c r="L55" s="129" t="str">
        <f>IF('D1'!Уч6="","",'D1'!Уч6)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IF('D1'!Уч8="","",'D1'!Уч8)</f>
        <v/>
      </c>
      <c r="K56" s="65" t="str">
        <f t="shared" si="0"/>
        <v>-</v>
      </c>
      <c r="L56" s="120" t="str">
        <f>IF('D1'!Уч5="","",'D1'!Уч5)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IF('D1'!Уч1="","",'D1'!Уч1)</f>
        <v/>
      </c>
      <c r="K57" s="52" t="str">
        <f t="shared" si="0"/>
        <v>-</v>
      </c>
      <c r="L57" s="123" t="str">
        <f>IF('D1'!Уч2="","",'D1'!Уч2)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IF('D1'!Уч3="","",'D1'!Уч3)</f>
        <v/>
      </c>
      <c r="K58" s="57" t="str">
        <f t="shared" si="0"/>
        <v>-</v>
      </c>
      <c r="L58" s="126" t="str">
        <f>IF('D1'!Уч4="","",'D1'!Уч4)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IF('D1'!Уч5="","",'D1'!Уч5)</f>
        <v/>
      </c>
      <c r="K59" s="61" t="str">
        <f t="shared" si="0"/>
        <v>-</v>
      </c>
      <c r="L59" s="129" t="str">
        <f>IF('D1'!Уч6="","",'D1'!Уч6)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IF('D1'!Уч7="","",'D1'!Уч7)</f>
        <v/>
      </c>
      <c r="K60" s="65" t="str">
        <f t="shared" si="0"/>
        <v>-</v>
      </c>
      <c r="L60" s="120" t="str">
        <f>IF('D1'!Уч8="","",'D1'!Уч8)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144" priority="5">
      <formula>$S$35="сыграна"</formula>
    </cfRule>
  </conditionalFormatting>
  <conditionalFormatting sqref="I36:Q36">
    <cfRule type="expression" dxfId="2143" priority="6">
      <formula>$S$36="сыграна"</formula>
    </cfRule>
  </conditionalFormatting>
  <conditionalFormatting sqref="I37:Q37">
    <cfRule type="expression" dxfId="2142" priority="7">
      <formula>$S$37="сыграна"</formula>
    </cfRule>
  </conditionalFormatting>
  <conditionalFormatting sqref="I38:Q38">
    <cfRule type="expression" dxfId="2141" priority="8">
      <formula>$S$38="сыграна"</formula>
    </cfRule>
  </conditionalFormatting>
  <conditionalFormatting sqref="I39:Q39">
    <cfRule type="expression" dxfId="2140" priority="9">
      <formula>$S$39="сыграна"</formula>
    </cfRule>
  </conditionalFormatting>
  <conditionalFormatting sqref="I40:Q40">
    <cfRule type="expression" dxfId="2139" priority="10">
      <formula>$S$40="сыграна"</formula>
    </cfRule>
  </conditionalFormatting>
  <conditionalFormatting sqref="I41:Q41">
    <cfRule type="expression" dxfId="2138" priority="11">
      <formula>$S$41="сыграна"</formula>
    </cfRule>
  </conditionalFormatting>
  <conditionalFormatting sqref="I42:Q42">
    <cfRule type="expression" dxfId="2137" priority="12">
      <formula>$S$42="сыграна"</formula>
    </cfRule>
  </conditionalFormatting>
  <conditionalFormatting sqref="I43:Q43">
    <cfRule type="expression" dxfId="2136" priority="13">
      <formula>$S$43="сыграна"</formula>
    </cfRule>
  </conditionalFormatting>
  <conditionalFormatting sqref="I46:Q46">
    <cfRule type="expression" dxfId="2135" priority="16">
      <formula>$S$46="сыграна"</formula>
    </cfRule>
  </conditionalFormatting>
  <conditionalFormatting sqref="I47:Q47">
    <cfRule type="expression" dxfId="2134" priority="17">
      <formula>$S$47="сыграна"</formula>
    </cfRule>
  </conditionalFormatting>
  <conditionalFormatting sqref="I48:Q48">
    <cfRule type="expression" dxfId="2133" priority="18">
      <formula>$S$48="сыграна"</formula>
    </cfRule>
  </conditionalFormatting>
  <conditionalFormatting sqref="I49:Q49">
    <cfRule type="expression" dxfId="2132" priority="19">
      <formula>$S$49="сыграна"</formula>
    </cfRule>
  </conditionalFormatting>
  <conditionalFormatting sqref="I50:Q50">
    <cfRule type="expression" dxfId="2131" priority="20">
      <formula>$S$50="сыграна"</formula>
    </cfRule>
  </conditionalFormatting>
  <conditionalFormatting sqref="I51:Q51">
    <cfRule type="expression" dxfId="2130" priority="21">
      <formula>$S$51="сыграна"</formula>
    </cfRule>
  </conditionalFormatting>
  <conditionalFormatting sqref="I52:Q52">
    <cfRule type="expression" dxfId="2129" priority="22">
      <formula>$S$52="сыграна"</formula>
    </cfRule>
  </conditionalFormatting>
  <conditionalFormatting sqref="I53:Q53">
    <cfRule type="expression" dxfId="2128" priority="23">
      <formula>$S$53="сыграна"</formula>
    </cfRule>
  </conditionalFormatting>
  <conditionalFormatting sqref="I54:Q54">
    <cfRule type="expression" dxfId="2127" priority="24">
      <formula>$S$54="сыграна"</formula>
    </cfRule>
  </conditionalFormatting>
  <conditionalFormatting sqref="I55:Q55">
    <cfRule type="expression" dxfId="2126" priority="25">
      <formula>$S$55="сыграна"</formula>
    </cfRule>
  </conditionalFormatting>
  <conditionalFormatting sqref="I33:R33 P10:P12 L22:L24">
    <cfRule type="expression" dxfId="2125" priority="30">
      <formula>$S$33="встреча играется"</formula>
    </cfRule>
  </conditionalFormatting>
  <conditionalFormatting sqref="I33:R33">
    <cfRule type="expression" dxfId="2124" priority="3">
      <formula>$S$33="сыграна"</formula>
    </cfRule>
  </conditionalFormatting>
  <conditionalFormatting sqref="I34:R34 O13:O15 M19:M21">
    <cfRule type="expression" dxfId="2123" priority="31">
      <formula>$S$34="встреча играется"</formula>
    </cfRule>
  </conditionalFormatting>
  <conditionalFormatting sqref="I34:R34">
    <cfRule type="expression" dxfId="2122" priority="4">
      <formula>$S$34="сыграна"</formula>
    </cfRule>
  </conditionalFormatting>
  <conditionalFormatting sqref="I35:R35 Q7:Q9 K25:K27">
    <cfRule type="expression" dxfId="2121" priority="32">
      <formula>$S$35="встреча играется"</formula>
    </cfRule>
  </conditionalFormatting>
  <conditionalFormatting sqref="I36:R36 R16:R18 N28:N30">
    <cfRule type="expression" dxfId="2120" priority="33">
      <formula>$S$36="встреча играется"</formula>
    </cfRule>
  </conditionalFormatting>
  <conditionalFormatting sqref="I37:R37 O10:O12 L19:L21">
    <cfRule type="expression" dxfId="2119" priority="34">
      <formula>$S$37="встреча играется"</formula>
    </cfRule>
  </conditionalFormatting>
  <conditionalFormatting sqref="I38:R38 P7:P9 K22:K24">
    <cfRule type="expression" dxfId="2118" priority="35">
      <formula>$S$38="встреча играется"</formula>
    </cfRule>
  </conditionalFormatting>
  <conditionalFormatting sqref="I39:R39 R13:R15 M28:M30">
    <cfRule type="expression" dxfId="2117" priority="36">
      <formula>$S$39="встреча играется"</formula>
    </cfRule>
  </conditionalFormatting>
  <conditionalFormatting sqref="I40:R40 Q16:Q18 N25:N27">
    <cfRule type="expression" dxfId="2116" priority="37">
      <formula>$S$40="встреча играется"</formula>
    </cfRule>
  </conditionalFormatting>
  <conditionalFormatting sqref="I41:R41 O7:O9 K19:K21">
    <cfRule type="expression" dxfId="2115" priority="38">
      <formula>$S$41="встреча играется"</formula>
    </cfRule>
  </conditionalFormatting>
  <conditionalFormatting sqref="I42:R42 R10:R12 L28:L30">
    <cfRule type="expression" dxfId="2114" priority="39">
      <formula>$S$42="встреча играется"</formula>
    </cfRule>
  </conditionalFormatting>
  <conditionalFormatting sqref="I43:R43 P16:P18 N22:N24">
    <cfRule type="expression" dxfId="2113" priority="40">
      <formula>$S$43="встреча играется"</formula>
    </cfRule>
  </conditionalFormatting>
  <conditionalFormatting sqref="I44:R44 Q13:Q15 M25:M27">
    <cfRule type="expression" dxfId="2112" priority="41">
      <formula>$S$44="встреча играется"</formula>
    </cfRule>
  </conditionalFormatting>
  <conditionalFormatting sqref="I44:R44">
    <cfRule type="expression" dxfId="2111" priority="14">
      <formula>$S$44="сыграна"</formula>
    </cfRule>
  </conditionalFormatting>
  <conditionalFormatting sqref="I45:R45 R7:R9 K28:K30">
    <cfRule type="expression" dxfId="2110" priority="42">
      <formula>$S$45="встреча играется"</formula>
    </cfRule>
  </conditionalFormatting>
  <conditionalFormatting sqref="I45:R45">
    <cfRule type="expression" dxfId="2109" priority="15">
      <formula>$S$45="сыграна"</formula>
    </cfRule>
  </conditionalFormatting>
  <conditionalFormatting sqref="I46:R46 O16:O18 N19:N21">
    <cfRule type="expression" dxfId="2108" priority="43">
      <formula>$S$46="встреча играется"</formula>
    </cfRule>
  </conditionalFormatting>
  <conditionalFormatting sqref="I47:R47 Q10:Q12 L25:L27">
    <cfRule type="expression" dxfId="2107" priority="44">
      <formula>$S$47="встреча играется"</formula>
    </cfRule>
  </conditionalFormatting>
  <conditionalFormatting sqref="I48:R48 P13:P15 M22:M24">
    <cfRule type="expression" dxfId="2106" priority="45">
      <formula>$S$48="встреча играется"</formula>
    </cfRule>
  </conditionalFormatting>
  <conditionalFormatting sqref="I49:R49 M7:M9 K13:K15">
    <cfRule type="expression" dxfId="2105" priority="46">
      <formula>$S$49="встреча играется"</formula>
    </cfRule>
  </conditionalFormatting>
  <conditionalFormatting sqref="I50:R50 N10:N12 L16:L18">
    <cfRule type="expression" dxfId="2104" priority="47">
      <formula>$S$50="встреча играется"</formula>
    </cfRule>
  </conditionalFormatting>
  <conditionalFormatting sqref="I51:R51 Q19:Q21 O25:O27">
    <cfRule type="expression" dxfId="2103" priority="48">
      <formula>$S$51="встреча играется"</formula>
    </cfRule>
  </conditionalFormatting>
  <conditionalFormatting sqref="I52:R52 R22:R24 P28:P30">
    <cfRule type="expression" dxfId="2102" priority="49">
      <formula>$S$52="встреча играется"</formula>
    </cfRule>
  </conditionalFormatting>
  <conditionalFormatting sqref="I53:R53 N7:N9 K16:K18">
    <cfRule type="expression" dxfId="2101" priority="50">
      <formula>$S$53="встреча играется"</formula>
    </cfRule>
  </conditionalFormatting>
  <conditionalFormatting sqref="I54:R54 M10:M12 L13:L15">
    <cfRule type="expression" dxfId="2100" priority="51">
      <formula>$S$54="встреча играется"</formula>
    </cfRule>
  </conditionalFormatting>
  <conditionalFormatting sqref="I55:R55 Q22:Q24 P25:P27">
    <cfRule type="expression" dxfId="2099" priority="26">
      <formula>$S$55="встреча играется"</formula>
    </cfRule>
  </conditionalFormatting>
  <conditionalFormatting sqref="I56:R56 R19:R21 O28:O30">
    <cfRule type="expression" dxfId="2098" priority="52">
      <formula>$S$56="встреча играется"</formula>
    </cfRule>
  </conditionalFormatting>
  <conditionalFormatting sqref="I56:R56">
    <cfRule type="expression" dxfId="2097" priority="2">
      <formula>$S$56="сыграна"</formula>
    </cfRule>
  </conditionalFormatting>
  <conditionalFormatting sqref="I57:R57 L7:L9 K10:K12">
    <cfRule type="expression" dxfId="2096" priority="53">
      <formula>$S$57="встреча играется"</formula>
    </cfRule>
  </conditionalFormatting>
  <conditionalFormatting sqref="I57:R57">
    <cfRule type="expression" dxfId="2095" priority="1">
      <formula>$S$57="сыграна"</formula>
    </cfRule>
  </conditionalFormatting>
  <conditionalFormatting sqref="I58:R58 N13:N15 M16:M18">
    <cfRule type="expression" dxfId="2094" priority="54">
      <formula>$S$58="встреча играется"</formula>
    </cfRule>
  </conditionalFormatting>
  <conditionalFormatting sqref="I58:R58">
    <cfRule type="expression" dxfId="2093" priority="27">
      <formula>$S$58="сыграна"</formula>
    </cfRule>
  </conditionalFormatting>
  <conditionalFormatting sqref="I59:R59 P19:P21 O22:O24">
    <cfRule type="expression" dxfId="2092" priority="55">
      <formula>$S$59="встреча играется"</formula>
    </cfRule>
  </conditionalFormatting>
  <conditionalFormatting sqref="I59:R59">
    <cfRule type="expression" dxfId="2091" priority="28">
      <formula>$S$59="сыграна"</formula>
    </cfRule>
  </conditionalFormatting>
  <conditionalFormatting sqref="I60:R60 R25:R27 Q28:Q30">
    <cfRule type="expression" dxfId="2090" priority="56">
      <formula>$S$60="встреча играется"</formula>
    </cfRule>
  </conditionalFormatting>
  <conditionalFormatting sqref="I60:R60">
    <cfRule type="expression" dxfId="2089" priority="29">
      <formula>$S$60="сыграна"</formula>
    </cfRule>
  </conditionalFormatting>
  <dataValidations count="1">
    <dataValidation type="list" allowBlank="1" sqref="P33:P60" xr:uid="{00000000-0002-0000-2800-000000000000}">
      <formula1>'D1'!Список_счета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IF('D2'!Уч2="","",'D2'!Уч2)</f>
        <v/>
      </c>
      <c r="K33" s="52" t="str">
        <f t="shared" ref="K33:K60" si="0">"-"</f>
        <v>-</v>
      </c>
      <c r="L33" s="123" t="str">
        <f>IF('D2'!Уч6="","",'D2'!Уч6)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IF('D2'!Уч3="","",'D2'!Уч3)</f>
        <v/>
      </c>
      <c r="K34" s="57" t="str">
        <f t="shared" si="0"/>
        <v>-</v>
      </c>
      <c r="L34" s="126" t="str">
        <f>IF('D2'!Уч5="","",'D2'!Уч5)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IF('D2'!Уч1="","",'D2'!Уч1)</f>
        <v/>
      </c>
      <c r="K35" s="61" t="str">
        <f t="shared" si="0"/>
        <v>-</v>
      </c>
      <c r="L35" s="129" t="str">
        <f>IF('D2'!Уч7="","",'D2'!Уч7)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IF('D2'!Уч4="","",'D2'!Уч4)</f>
        <v/>
      </c>
      <c r="K36" s="65" t="str">
        <f t="shared" si="0"/>
        <v>-</v>
      </c>
      <c r="L36" s="120" t="str">
        <f>IF('D2'!Уч8="","",'D2'!Уч8)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IF('D2'!Уч5="","",'D2'!Уч5)</f>
        <v/>
      </c>
      <c r="K37" s="52" t="str">
        <f t="shared" si="0"/>
        <v>-</v>
      </c>
      <c r="L37" s="123" t="str">
        <f>IF('D2'!Уч2="","",'D2'!Уч2)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IF('D2'!Уч6="","",'D2'!Уч6)</f>
        <v/>
      </c>
      <c r="K38" s="57" t="str">
        <f t="shared" si="0"/>
        <v>-</v>
      </c>
      <c r="L38" s="126" t="str">
        <f>IF('D2'!Уч1="","",'D2'!Уч1)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IF('D2'!Уч8="","",'D2'!Уч8)</f>
        <v/>
      </c>
      <c r="K39" s="61" t="str">
        <f t="shared" si="0"/>
        <v>-</v>
      </c>
      <c r="L39" s="129" t="str">
        <f>IF('D2'!Уч3="","",'D2'!Уч3)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IF('D2'!Уч7="","",'D2'!Уч7)</f>
        <v/>
      </c>
      <c r="K40" s="65" t="str">
        <f t="shared" si="0"/>
        <v>-</v>
      </c>
      <c r="L40" s="120" t="str">
        <f>IF('D2'!Уч4="","",'D2'!Уч4)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IF('D2'!Уч1="","",'D2'!Уч1)</f>
        <v/>
      </c>
      <c r="K41" s="52" t="str">
        <f t="shared" si="0"/>
        <v>-</v>
      </c>
      <c r="L41" s="123" t="str">
        <f>IF('D2'!Уч5="","",'D2'!Уч5)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IF('D2'!Уч2="","",'D2'!Уч2)</f>
        <v/>
      </c>
      <c r="K42" s="57" t="str">
        <f t="shared" si="0"/>
        <v>-</v>
      </c>
      <c r="L42" s="126" t="str">
        <f>IF('D2'!Уч8="","",'D2'!Уч8)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IF('D2'!Уч4="","",'D2'!Уч4)</f>
        <v/>
      </c>
      <c r="K43" s="61" t="str">
        <f t="shared" si="0"/>
        <v>-</v>
      </c>
      <c r="L43" s="129" t="str">
        <f>IF('D2'!Уч6="","",'D2'!Уч6)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IF('D2'!Уч3="","",'D2'!Уч3)</f>
        <v/>
      </c>
      <c r="K44" s="65" t="str">
        <f t="shared" si="0"/>
        <v>-</v>
      </c>
      <c r="L44" s="120" t="str">
        <f>IF('D2'!Уч7="","",'D2'!Уч7)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IF('D2'!Уч8="","",'D2'!Уч8)</f>
        <v/>
      </c>
      <c r="K45" s="52" t="str">
        <f t="shared" si="0"/>
        <v>-</v>
      </c>
      <c r="L45" s="123" t="str">
        <f>IF('D2'!Уч1="","",'D2'!Уч1)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IF('D2'!Уч5="","",'D2'!Уч5)</f>
        <v/>
      </c>
      <c r="K46" s="57" t="str">
        <f t="shared" si="0"/>
        <v>-</v>
      </c>
      <c r="L46" s="126" t="str">
        <f>IF('D2'!Уч4="","",'D2'!Уч4)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IF('D2'!Уч7="","",'D2'!Уч7)</f>
        <v/>
      </c>
      <c r="K47" s="61" t="str">
        <f t="shared" si="0"/>
        <v>-</v>
      </c>
      <c r="L47" s="129" t="str">
        <f>IF('D2'!Уч2="","",'D2'!Уч2)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IF('D2'!Уч6="","",'D2'!Уч6)</f>
        <v/>
      </c>
      <c r="K48" s="65" t="str">
        <f t="shared" si="0"/>
        <v>-</v>
      </c>
      <c r="L48" s="120" t="str">
        <f>IF('D2'!Уч3="","",'D2'!Уч3)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IF('D2'!Уч1="","",'D2'!Уч1)</f>
        <v/>
      </c>
      <c r="K49" s="52" t="str">
        <f t="shared" si="0"/>
        <v>-</v>
      </c>
      <c r="L49" s="123" t="str">
        <f>IF('D2'!Уч3="","",'D2'!Уч3)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IF('D2'!Уч2="","",'D2'!Уч2)</f>
        <v/>
      </c>
      <c r="K50" s="57" t="str">
        <f t="shared" si="0"/>
        <v>-</v>
      </c>
      <c r="L50" s="126" t="str">
        <f>IF('D2'!Уч4="","",'D2'!Уч4)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IF('D2'!Уч5="","",'D2'!Уч5)</f>
        <v/>
      </c>
      <c r="K51" s="61" t="str">
        <f t="shared" si="0"/>
        <v>-</v>
      </c>
      <c r="L51" s="129" t="str">
        <f>IF('D2'!Уч7="","",'D2'!Уч7)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IF('D2'!Уч6="","",'D2'!Уч6)</f>
        <v/>
      </c>
      <c r="K52" s="65" t="str">
        <f t="shared" si="0"/>
        <v>-</v>
      </c>
      <c r="L52" s="120" t="str">
        <f>IF('D2'!Уч8="","",'D2'!Уч8)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IF('D2'!Уч4="","",'D2'!Уч4)</f>
        <v/>
      </c>
      <c r="K53" s="52" t="str">
        <f t="shared" si="0"/>
        <v>-</v>
      </c>
      <c r="L53" s="123" t="str">
        <f>IF('D2'!Уч1="","",'D2'!Уч1)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IF('D2'!Уч3="","",'D2'!Уч3)</f>
        <v/>
      </c>
      <c r="K54" s="57" t="str">
        <f t="shared" si="0"/>
        <v>-</v>
      </c>
      <c r="L54" s="126" t="str">
        <f>IF('D2'!Уч2="","",'D2'!Уч2)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IF('D2'!Уч7="","",'D2'!Уч7)</f>
        <v/>
      </c>
      <c r="K55" s="61" t="str">
        <f t="shared" si="0"/>
        <v>-</v>
      </c>
      <c r="L55" s="129" t="str">
        <f>IF('D2'!Уч6="","",'D2'!Уч6)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IF('D2'!Уч8="","",'D2'!Уч8)</f>
        <v/>
      </c>
      <c r="K56" s="65" t="str">
        <f t="shared" si="0"/>
        <v>-</v>
      </c>
      <c r="L56" s="120" t="str">
        <f>IF('D2'!Уч5="","",'D2'!Уч5)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IF('D2'!Уч1="","",'D2'!Уч1)</f>
        <v/>
      </c>
      <c r="K57" s="52" t="str">
        <f t="shared" si="0"/>
        <v>-</v>
      </c>
      <c r="L57" s="123" t="str">
        <f>IF('D2'!Уч2="","",'D2'!Уч2)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IF('D2'!Уч3="","",'D2'!Уч3)</f>
        <v/>
      </c>
      <c r="K58" s="57" t="str">
        <f t="shared" si="0"/>
        <v>-</v>
      </c>
      <c r="L58" s="126" t="str">
        <f>IF('D2'!Уч4="","",'D2'!Уч4)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IF('D2'!Уч5="","",'D2'!Уч5)</f>
        <v/>
      </c>
      <c r="K59" s="61" t="str">
        <f t="shared" si="0"/>
        <v>-</v>
      </c>
      <c r="L59" s="129" t="str">
        <f>IF('D2'!Уч6="","",'D2'!Уч6)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IF('D2'!Уч7="","",'D2'!Уч7)</f>
        <v/>
      </c>
      <c r="K60" s="65" t="str">
        <f t="shared" si="0"/>
        <v>-</v>
      </c>
      <c r="L60" s="120" t="str">
        <f>IF('D2'!Уч8="","",'D2'!Уч8)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088" priority="5">
      <formula>$S$35="сыграна"</formula>
    </cfRule>
  </conditionalFormatting>
  <conditionalFormatting sqref="I36:Q36">
    <cfRule type="expression" dxfId="2087" priority="6">
      <formula>$S$36="сыграна"</formula>
    </cfRule>
  </conditionalFormatting>
  <conditionalFormatting sqref="I37:Q37">
    <cfRule type="expression" dxfId="2086" priority="7">
      <formula>$S$37="сыграна"</formula>
    </cfRule>
  </conditionalFormatting>
  <conditionalFormatting sqref="I38:Q38">
    <cfRule type="expression" dxfId="2085" priority="8">
      <formula>$S$38="сыграна"</formula>
    </cfRule>
  </conditionalFormatting>
  <conditionalFormatting sqref="I39:Q39">
    <cfRule type="expression" dxfId="2084" priority="9">
      <formula>$S$39="сыграна"</formula>
    </cfRule>
  </conditionalFormatting>
  <conditionalFormatting sqref="I40:Q40">
    <cfRule type="expression" dxfId="2083" priority="10">
      <formula>$S$40="сыграна"</formula>
    </cfRule>
  </conditionalFormatting>
  <conditionalFormatting sqref="I41:Q41">
    <cfRule type="expression" dxfId="2082" priority="11">
      <formula>$S$41="сыграна"</formula>
    </cfRule>
  </conditionalFormatting>
  <conditionalFormatting sqref="I42:Q42">
    <cfRule type="expression" dxfId="2081" priority="12">
      <formula>$S$42="сыграна"</formula>
    </cfRule>
  </conditionalFormatting>
  <conditionalFormatting sqref="I43:Q43">
    <cfRule type="expression" dxfId="2080" priority="13">
      <formula>$S$43="сыграна"</formula>
    </cfRule>
  </conditionalFormatting>
  <conditionalFormatting sqref="I46:Q46">
    <cfRule type="expression" dxfId="2079" priority="16">
      <formula>$S$46="сыграна"</formula>
    </cfRule>
  </conditionalFormatting>
  <conditionalFormatting sqref="I47:Q47">
    <cfRule type="expression" dxfId="2078" priority="17">
      <formula>$S$47="сыграна"</formula>
    </cfRule>
  </conditionalFormatting>
  <conditionalFormatting sqref="I48:Q48">
    <cfRule type="expression" dxfId="2077" priority="18">
      <formula>$S$48="сыграна"</formula>
    </cfRule>
  </conditionalFormatting>
  <conditionalFormatting sqref="I49:Q49">
    <cfRule type="expression" dxfId="2076" priority="19">
      <formula>$S$49="сыграна"</formula>
    </cfRule>
  </conditionalFormatting>
  <conditionalFormatting sqref="I50:Q50">
    <cfRule type="expression" dxfId="2075" priority="20">
      <formula>$S$50="сыграна"</formula>
    </cfRule>
  </conditionalFormatting>
  <conditionalFormatting sqref="I51:Q51">
    <cfRule type="expression" dxfId="2074" priority="21">
      <formula>$S$51="сыграна"</formula>
    </cfRule>
  </conditionalFormatting>
  <conditionalFormatting sqref="I52:Q52">
    <cfRule type="expression" dxfId="2073" priority="22">
      <formula>$S$52="сыграна"</formula>
    </cfRule>
  </conditionalFormatting>
  <conditionalFormatting sqref="I53:Q53">
    <cfRule type="expression" dxfId="2072" priority="23">
      <formula>$S$53="сыграна"</formula>
    </cfRule>
  </conditionalFormatting>
  <conditionalFormatting sqref="I54:Q54">
    <cfRule type="expression" dxfId="2071" priority="24">
      <formula>$S$54="сыграна"</formula>
    </cfRule>
  </conditionalFormatting>
  <conditionalFormatting sqref="I55:Q55">
    <cfRule type="expression" dxfId="2070" priority="25">
      <formula>$S$55="сыграна"</formula>
    </cfRule>
  </conditionalFormatting>
  <conditionalFormatting sqref="I33:R33 P10:P12 L22:L24">
    <cfRule type="expression" dxfId="2069" priority="30">
      <formula>$S$33="встреча играется"</formula>
    </cfRule>
  </conditionalFormatting>
  <conditionalFormatting sqref="I33:R33">
    <cfRule type="expression" dxfId="2068" priority="3">
      <formula>$S$33="сыграна"</formula>
    </cfRule>
  </conditionalFormatting>
  <conditionalFormatting sqref="I34:R34 O13:O15 M19:M21">
    <cfRule type="expression" dxfId="2067" priority="31">
      <formula>$S$34="встреча играется"</formula>
    </cfRule>
  </conditionalFormatting>
  <conditionalFormatting sqref="I34:R34">
    <cfRule type="expression" dxfId="2066" priority="4">
      <formula>$S$34="сыграна"</formula>
    </cfRule>
  </conditionalFormatting>
  <conditionalFormatting sqref="I35:R35 Q7:Q9 K25:K27">
    <cfRule type="expression" dxfId="2065" priority="32">
      <formula>$S$35="встреча играется"</formula>
    </cfRule>
  </conditionalFormatting>
  <conditionalFormatting sqref="I36:R36 R16:R18 N28:N30">
    <cfRule type="expression" dxfId="2064" priority="33">
      <formula>$S$36="встреча играется"</formula>
    </cfRule>
  </conditionalFormatting>
  <conditionalFormatting sqref="I37:R37 O10:O12 L19:L21">
    <cfRule type="expression" dxfId="2063" priority="34">
      <formula>$S$37="встреча играется"</formula>
    </cfRule>
  </conditionalFormatting>
  <conditionalFormatting sqref="I38:R38 P7:P9 K22:K24">
    <cfRule type="expression" dxfId="2062" priority="35">
      <formula>$S$38="встреча играется"</formula>
    </cfRule>
  </conditionalFormatting>
  <conditionalFormatting sqref="I39:R39 R13:R15 M28:M30">
    <cfRule type="expression" dxfId="2061" priority="36">
      <formula>$S$39="встреча играется"</formula>
    </cfRule>
  </conditionalFormatting>
  <conditionalFormatting sqref="I40:R40 Q16:Q18 N25:N27">
    <cfRule type="expression" dxfId="2060" priority="37">
      <formula>$S$40="встреча играется"</formula>
    </cfRule>
  </conditionalFormatting>
  <conditionalFormatting sqref="I41:R41 O7:O9 K19:K21">
    <cfRule type="expression" dxfId="2059" priority="38">
      <formula>$S$41="встреча играется"</formula>
    </cfRule>
  </conditionalFormatting>
  <conditionalFormatting sqref="I42:R42 R10:R12 L28:L30">
    <cfRule type="expression" dxfId="2058" priority="39">
      <formula>$S$42="встреча играется"</formula>
    </cfRule>
  </conditionalFormatting>
  <conditionalFormatting sqref="I43:R43 P16:P18 N22:N24">
    <cfRule type="expression" dxfId="2057" priority="40">
      <formula>$S$43="встреча играется"</formula>
    </cfRule>
  </conditionalFormatting>
  <conditionalFormatting sqref="I44:R44 Q13:Q15 M25:M27">
    <cfRule type="expression" dxfId="2056" priority="41">
      <formula>$S$44="встреча играется"</formula>
    </cfRule>
  </conditionalFormatting>
  <conditionalFormatting sqref="I44:R44">
    <cfRule type="expression" dxfId="2055" priority="14">
      <formula>$S$44="сыграна"</formula>
    </cfRule>
  </conditionalFormatting>
  <conditionalFormatting sqref="I45:R45 R7:R9 K28:K30">
    <cfRule type="expression" dxfId="2054" priority="42">
      <formula>$S$45="встреча играется"</formula>
    </cfRule>
  </conditionalFormatting>
  <conditionalFormatting sqref="I45:R45">
    <cfRule type="expression" dxfId="2053" priority="15">
      <formula>$S$45="сыграна"</formula>
    </cfRule>
  </conditionalFormatting>
  <conditionalFormatting sqref="I46:R46 O16:O18 N19:N21">
    <cfRule type="expression" dxfId="2052" priority="43">
      <formula>$S$46="встреча играется"</formula>
    </cfRule>
  </conditionalFormatting>
  <conditionalFormatting sqref="I47:R47 Q10:Q12 L25:L27">
    <cfRule type="expression" dxfId="2051" priority="44">
      <formula>$S$47="встреча играется"</formula>
    </cfRule>
  </conditionalFormatting>
  <conditionalFormatting sqref="I48:R48 P13:P15 M22:M24">
    <cfRule type="expression" dxfId="2050" priority="45">
      <formula>$S$48="встреча играется"</formula>
    </cfRule>
  </conditionalFormatting>
  <conditionalFormatting sqref="I49:R49 M7:M9 K13:K15">
    <cfRule type="expression" dxfId="2049" priority="46">
      <formula>$S$49="встреча играется"</formula>
    </cfRule>
  </conditionalFormatting>
  <conditionalFormatting sqref="I50:R50 N10:N12 L16:L18">
    <cfRule type="expression" dxfId="2048" priority="47">
      <formula>$S$50="встреча играется"</formula>
    </cfRule>
  </conditionalFormatting>
  <conditionalFormatting sqref="I51:R51 Q19:Q21 O25:O27">
    <cfRule type="expression" dxfId="2047" priority="48">
      <formula>$S$51="встреча играется"</formula>
    </cfRule>
  </conditionalFormatting>
  <conditionalFormatting sqref="I52:R52 R22:R24 P28:P30">
    <cfRule type="expression" dxfId="2046" priority="49">
      <formula>$S$52="встреча играется"</formula>
    </cfRule>
  </conditionalFormatting>
  <conditionalFormatting sqref="I53:R53 N7:N9 K16:K18">
    <cfRule type="expression" dxfId="2045" priority="50">
      <formula>$S$53="встреча играется"</formula>
    </cfRule>
  </conditionalFormatting>
  <conditionalFormatting sqref="I54:R54 M10:M12 L13:L15">
    <cfRule type="expression" dxfId="2044" priority="51">
      <formula>$S$54="встреча играется"</formula>
    </cfRule>
  </conditionalFormatting>
  <conditionalFormatting sqref="I55:R55 Q22:Q24 P25:P27">
    <cfRule type="expression" dxfId="2043" priority="26">
      <formula>$S$55="встреча играется"</formula>
    </cfRule>
  </conditionalFormatting>
  <conditionalFormatting sqref="I56:R56 R19:R21 O28:O30">
    <cfRule type="expression" dxfId="2042" priority="52">
      <formula>$S$56="встреча играется"</formula>
    </cfRule>
  </conditionalFormatting>
  <conditionalFormatting sqref="I56:R56">
    <cfRule type="expression" dxfId="2041" priority="2">
      <formula>$S$56="сыграна"</formula>
    </cfRule>
  </conditionalFormatting>
  <conditionalFormatting sqref="I57:R57 L7:L9 K10:K12">
    <cfRule type="expression" dxfId="2040" priority="53">
      <formula>$S$57="встреча играется"</formula>
    </cfRule>
  </conditionalFormatting>
  <conditionalFormatting sqref="I57:R57">
    <cfRule type="expression" dxfId="2039" priority="1">
      <formula>$S$57="сыграна"</formula>
    </cfRule>
  </conditionalFormatting>
  <conditionalFormatting sqref="I58:R58 N13:N15 M16:M18">
    <cfRule type="expression" dxfId="2038" priority="54">
      <formula>$S$58="встреча играется"</formula>
    </cfRule>
  </conditionalFormatting>
  <conditionalFormatting sqref="I58:R58">
    <cfRule type="expression" dxfId="2037" priority="27">
      <formula>$S$58="сыграна"</formula>
    </cfRule>
  </conditionalFormatting>
  <conditionalFormatting sqref="I59:R59 P19:P21 O22:O24">
    <cfRule type="expression" dxfId="2036" priority="55">
      <formula>$S$59="встреча играется"</formula>
    </cfRule>
  </conditionalFormatting>
  <conditionalFormatting sqref="I59:R59">
    <cfRule type="expression" dxfId="2035" priority="28">
      <formula>$S$59="сыграна"</formula>
    </cfRule>
  </conditionalFormatting>
  <conditionalFormatting sqref="I60:R60 R25:R27 Q28:Q30">
    <cfRule type="expression" dxfId="2034" priority="56">
      <formula>$S$60="встреча играется"</formula>
    </cfRule>
  </conditionalFormatting>
  <conditionalFormatting sqref="I60:R60">
    <cfRule type="expression" dxfId="2033" priority="29">
      <formula>$S$60="сыграна"</formula>
    </cfRule>
  </conditionalFormatting>
  <dataValidations count="1">
    <dataValidation type="list" allowBlank="1" sqref="P33:P60" xr:uid="{00000000-0002-0000-2900-000000000000}">
      <formula1>'D2'!Список_счета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IF('D3'!Уч2="","",'D3'!Уч2)</f>
        <v/>
      </c>
      <c r="K33" s="52" t="str">
        <f t="shared" ref="K33:K60" si="0">"-"</f>
        <v>-</v>
      </c>
      <c r="L33" s="123" t="str">
        <f>IF('D3'!Уч6="","",'D3'!Уч6)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IF('D3'!Уч3="","",'D3'!Уч3)</f>
        <v/>
      </c>
      <c r="K34" s="57" t="str">
        <f t="shared" si="0"/>
        <v>-</v>
      </c>
      <c r="L34" s="126" t="str">
        <f>IF('D3'!Уч5="","",'D3'!Уч5)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IF('D3'!Уч1="","",'D3'!Уч1)</f>
        <v/>
      </c>
      <c r="K35" s="61" t="str">
        <f t="shared" si="0"/>
        <v>-</v>
      </c>
      <c r="L35" s="129" t="str">
        <f>IF('D3'!Уч7="","",'D3'!Уч7)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IF('D3'!Уч4="","",'D3'!Уч4)</f>
        <v/>
      </c>
      <c r="K36" s="65" t="str">
        <f t="shared" si="0"/>
        <v>-</v>
      </c>
      <c r="L36" s="120" t="str">
        <f>IF('D3'!Уч8="","",'D3'!Уч8)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IF('D3'!Уч5="","",'D3'!Уч5)</f>
        <v/>
      </c>
      <c r="K37" s="52" t="str">
        <f t="shared" si="0"/>
        <v>-</v>
      </c>
      <c r="L37" s="123" t="str">
        <f>IF('D3'!Уч2="","",'D3'!Уч2)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IF('D3'!Уч6="","",'D3'!Уч6)</f>
        <v/>
      </c>
      <c r="K38" s="57" t="str">
        <f t="shared" si="0"/>
        <v>-</v>
      </c>
      <c r="L38" s="126" t="str">
        <f>IF('D3'!Уч1="","",'D3'!Уч1)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IF('D3'!Уч8="","",'D3'!Уч8)</f>
        <v/>
      </c>
      <c r="K39" s="61" t="str">
        <f t="shared" si="0"/>
        <v>-</v>
      </c>
      <c r="L39" s="129" t="str">
        <f>IF('D3'!Уч3="","",'D3'!Уч3)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IF('D3'!Уч7="","",'D3'!Уч7)</f>
        <v/>
      </c>
      <c r="K40" s="65" t="str">
        <f t="shared" si="0"/>
        <v>-</v>
      </c>
      <c r="L40" s="120" t="str">
        <f>IF('D3'!Уч4="","",'D3'!Уч4)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IF('D3'!Уч1="","",'D3'!Уч1)</f>
        <v/>
      </c>
      <c r="K41" s="52" t="str">
        <f t="shared" si="0"/>
        <v>-</v>
      </c>
      <c r="L41" s="123" t="str">
        <f>IF('D3'!Уч5="","",'D3'!Уч5)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IF('D3'!Уч2="","",'D3'!Уч2)</f>
        <v/>
      </c>
      <c r="K42" s="57" t="str">
        <f t="shared" si="0"/>
        <v>-</v>
      </c>
      <c r="L42" s="126" t="str">
        <f>IF('D3'!Уч8="","",'D3'!Уч8)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IF('D3'!Уч4="","",'D3'!Уч4)</f>
        <v/>
      </c>
      <c r="K43" s="61" t="str">
        <f t="shared" si="0"/>
        <v>-</v>
      </c>
      <c r="L43" s="129" t="str">
        <f>IF('D3'!Уч6="","",'D3'!Уч6)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IF('D3'!Уч3="","",'D3'!Уч3)</f>
        <v/>
      </c>
      <c r="K44" s="65" t="str">
        <f t="shared" si="0"/>
        <v>-</v>
      </c>
      <c r="L44" s="120" t="str">
        <f>IF('D3'!Уч7="","",'D3'!Уч7)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IF('D3'!Уч8="","",'D3'!Уч8)</f>
        <v/>
      </c>
      <c r="K45" s="52" t="str">
        <f t="shared" si="0"/>
        <v>-</v>
      </c>
      <c r="L45" s="123" t="str">
        <f>IF('D3'!Уч1="","",'D3'!Уч1)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IF('D3'!Уч5="","",'D3'!Уч5)</f>
        <v/>
      </c>
      <c r="K46" s="57" t="str">
        <f t="shared" si="0"/>
        <v>-</v>
      </c>
      <c r="L46" s="126" t="str">
        <f>IF('D3'!Уч4="","",'D3'!Уч4)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IF('D3'!Уч7="","",'D3'!Уч7)</f>
        <v/>
      </c>
      <c r="K47" s="61" t="str">
        <f t="shared" si="0"/>
        <v>-</v>
      </c>
      <c r="L47" s="129" t="str">
        <f>IF('D3'!Уч2="","",'D3'!Уч2)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IF('D3'!Уч6="","",'D3'!Уч6)</f>
        <v/>
      </c>
      <c r="K48" s="65" t="str">
        <f t="shared" si="0"/>
        <v>-</v>
      </c>
      <c r="L48" s="120" t="str">
        <f>IF('D3'!Уч3="","",'D3'!Уч3)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IF('D3'!Уч1="","",'D3'!Уч1)</f>
        <v/>
      </c>
      <c r="K49" s="52" t="str">
        <f t="shared" si="0"/>
        <v>-</v>
      </c>
      <c r="L49" s="123" t="str">
        <f>IF('D3'!Уч3="","",'D3'!Уч3)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IF('D3'!Уч2="","",'D3'!Уч2)</f>
        <v/>
      </c>
      <c r="K50" s="57" t="str">
        <f t="shared" si="0"/>
        <v>-</v>
      </c>
      <c r="L50" s="126" t="str">
        <f>IF('D3'!Уч4="","",'D3'!Уч4)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IF('D3'!Уч5="","",'D3'!Уч5)</f>
        <v/>
      </c>
      <c r="K51" s="61" t="str">
        <f t="shared" si="0"/>
        <v>-</v>
      </c>
      <c r="L51" s="129" t="str">
        <f>IF('D3'!Уч7="","",'D3'!Уч7)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IF('D3'!Уч6="","",'D3'!Уч6)</f>
        <v/>
      </c>
      <c r="K52" s="65" t="str">
        <f t="shared" si="0"/>
        <v>-</v>
      </c>
      <c r="L52" s="120" t="str">
        <f>IF('D3'!Уч8="","",'D3'!Уч8)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IF('D3'!Уч4="","",'D3'!Уч4)</f>
        <v/>
      </c>
      <c r="K53" s="52" t="str">
        <f t="shared" si="0"/>
        <v>-</v>
      </c>
      <c r="L53" s="123" t="str">
        <f>IF('D3'!Уч1="","",'D3'!Уч1)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IF('D3'!Уч3="","",'D3'!Уч3)</f>
        <v/>
      </c>
      <c r="K54" s="57" t="str">
        <f t="shared" si="0"/>
        <v>-</v>
      </c>
      <c r="L54" s="126" t="str">
        <f>IF('D3'!Уч2="","",'D3'!Уч2)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IF('D3'!Уч7="","",'D3'!Уч7)</f>
        <v/>
      </c>
      <c r="K55" s="61" t="str">
        <f t="shared" si="0"/>
        <v>-</v>
      </c>
      <c r="L55" s="129" t="str">
        <f>IF('D3'!Уч6="","",'D3'!Уч6)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IF('D3'!Уч8="","",'D3'!Уч8)</f>
        <v/>
      </c>
      <c r="K56" s="65" t="str">
        <f t="shared" si="0"/>
        <v>-</v>
      </c>
      <c r="L56" s="120" t="str">
        <f>IF('D3'!Уч5="","",'D3'!Уч5)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IF('D3'!Уч1="","",'D3'!Уч1)</f>
        <v/>
      </c>
      <c r="K57" s="52" t="str">
        <f t="shared" si="0"/>
        <v>-</v>
      </c>
      <c r="L57" s="123" t="str">
        <f>IF('D3'!Уч2="","",'D3'!Уч2)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IF('D3'!Уч3="","",'D3'!Уч3)</f>
        <v/>
      </c>
      <c r="K58" s="57" t="str">
        <f t="shared" si="0"/>
        <v>-</v>
      </c>
      <c r="L58" s="126" t="str">
        <f>IF('D3'!Уч4="","",'D3'!Уч4)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IF('D3'!Уч5="","",'D3'!Уч5)</f>
        <v/>
      </c>
      <c r="K59" s="61" t="str">
        <f t="shared" si="0"/>
        <v>-</v>
      </c>
      <c r="L59" s="129" t="str">
        <f>IF('D3'!Уч6="","",'D3'!Уч6)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IF('D3'!Уч7="","",'D3'!Уч7)</f>
        <v/>
      </c>
      <c r="K60" s="65" t="str">
        <f t="shared" si="0"/>
        <v>-</v>
      </c>
      <c r="L60" s="120" t="str">
        <f>IF('D3'!Уч8="","",'D3'!Уч8)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032" priority="5">
      <formula>$S$35="сыграна"</formula>
    </cfRule>
  </conditionalFormatting>
  <conditionalFormatting sqref="I36:Q36">
    <cfRule type="expression" dxfId="2031" priority="6">
      <formula>$S$36="сыграна"</formula>
    </cfRule>
  </conditionalFormatting>
  <conditionalFormatting sqref="I37:Q37">
    <cfRule type="expression" dxfId="2030" priority="7">
      <formula>$S$37="сыграна"</formula>
    </cfRule>
  </conditionalFormatting>
  <conditionalFormatting sqref="I38:Q38">
    <cfRule type="expression" dxfId="2029" priority="8">
      <formula>$S$38="сыграна"</formula>
    </cfRule>
  </conditionalFormatting>
  <conditionalFormatting sqref="I39:Q39">
    <cfRule type="expression" dxfId="2028" priority="9">
      <formula>$S$39="сыграна"</formula>
    </cfRule>
  </conditionalFormatting>
  <conditionalFormatting sqref="I40:Q40">
    <cfRule type="expression" dxfId="2027" priority="10">
      <formula>$S$40="сыграна"</formula>
    </cfRule>
  </conditionalFormatting>
  <conditionalFormatting sqref="I41:Q41">
    <cfRule type="expression" dxfId="2026" priority="11">
      <formula>$S$41="сыграна"</formula>
    </cfRule>
  </conditionalFormatting>
  <conditionalFormatting sqref="I42:Q42">
    <cfRule type="expression" dxfId="2025" priority="12">
      <formula>$S$42="сыграна"</formula>
    </cfRule>
  </conditionalFormatting>
  <conditionalFormatting sqref="I43:Q43">
    <cfRule type="expression" dxfId="2024" priority="13">
      <formula>$S$43="сыграна"</formula>
    </cfRule>
  </conditionalFormatting>
  <conditionalFormatting sqref="I46:Q46">
    <cfRule type="expression" dxfId="2023" priority="16">
      <formula>$S$46="сыграна"</formula>
    </cfRule>
  </conditionalFormatting>
  <conditionalFormatting sqref="I47:Q47">
    <cfRule type="expression" dxfId="2022" priority="17">
      <formula>$S$47="сыграна"</formula>
    </cfRule>
  </conditionalFormatting>
  <conditionalFormatting sqref="I48:Q48">
    <cfRule type="expression" dxfId="2021" priority="18">
      <formula>$S$48="сыграна"</formula>
    </cfRule>
  </conditionalFormatting>
  <conditionalFormatting sqref="I49:Q49">
    <cfRule type="expression" dxfId="2020" priority="19">
      <formula>$S$49="сыграна"</formula>
    </cfRule>
  </conditionalFormatting>
  <conditionalFormatting sqref="I50:Q50">
    <cfRule type="expression" dxfId="2019" priority="20">
      <formula>$S$50="сыграна"</formula>
    </cfRule>
  </conditionalFormatting>
  <conditionalFormatting sqref="I51:Q51">
    <cfRule type="expression" dxfId="2018" priority="21">
      <formula>$S$51="сыграна"</formula>
    </cfRule>
  </conditionalFormatting>
  <conditionalFormatting sqref="I52:Q52">
    <cfRule type="expression" dxfId="2017" priority="22">
      <formula>$S$52="сыграна"</formula>
    </cfRule>
  </conditionalFormatting>
  <conditionalFormatting sqref="I53:Q53">
    <cfRule type="expression" dxfId="2016" priority="23">
      <formula>$S$53="сыграна"</formula>
    </cfRule>
  </conditionalFormatting>
  <conditionalFormatting sqref="I54:Q54">
    <cfRule type="expression" dxfId="2015" priority="24">
      <formula>$S$54="сыграна"</formula>
    </cfRule>
  </conditionalFormatting>
  <conditionalFormatting sqref="I55:Q55">
    <cfRule type="expression" dxfId="2014" priority="25">
      <formula>$S$55="сыграна"</formula>
    </cfRule>
  </conditionalFormatting>
  <conditionalFormatting sqref="I33:R33 P10:P12 L22:L24">
    <cfRule type="expression" dxfId="2013" priority="30">
      <formula>$S$33="встреча играется"</formula>
    </cfRule>
  </conditionalFormatting>
  <conditionalFormatting sqref="I33:R33">
    <cfRule type="expression" dxfId="2012" priority="3">
      <formula>$S$33="сыграна"</formula>
    </cfRule>
  </conditionalFormatting>
  <conditionalFormatting sqref="I34:R34 O13:O15 M19:M21">
    <cfRule type="expression" dxfId="2011" priority="31">
      <formula>$S$34="встреча играется"</formula>
    </cfRule>
  </conditionalFormatting>
  <conditionalFormatting sqref="I34:R34">
    <cfRule type="expression" dxfId="2010" priority="4">
      <formula>$S$34="сыграна"</formula>
    </cfRule>
  </conditionalFormatting>
  <conditionalFormatting sqref="I35:R35 Q7:Q9 K25:K27">
    <cfRule type="expression" dxfId="2009" priority="32">
      <formula>$S$35="встреча играется"</formula>
    </cfRule>
  </conditionalFormatting>
  <conditionalFormatting sqref="I36:R36 R16:R18 N28:N30">
    <cfRule type="expression" dxfId="2008" priority="33">
      <formula>$S$36="встреча играется"</formula>
    </cfRule>
  </conditionalFormatting>
  <conditionalFormatting sqref="I37:R37 O10:O12 L19:L21">
    <cfRule type="expression" dxfId="2007" priority="34">
      <formula>$S$37="встреча играется"</formula>
    </cfRule>
  </conditionalFormatting>
  <conditionalFormatting sqref="I38:R38 P7:P9 K22:K24">
    <cfRule type="expression" dxfId="2006" priority="35">
      <formula>$S$38="встреча играется"</formula>
    </cfRule>
  </conditionalFormatting>
  <conditionalFormatting sqref="I39:R39 R13:R15 M28:M30">
    <cfRule type="expression" dxfId="2005" priority="36">
      <formula>$S$39="встреча играется"</formula>
    </cfRule>
  </conditionalFormatting>
  <conditionalFormatting sqref="I40:R40 Q16:Q18 N25:N27">
    <cfRule type="expression" dxfId="2004" priority="37">
      <formula>$S$40="встреча играется"</formula>
    </cfRule>
  </conditionalFormatting>
  <conditionalFormatting sqref="I41:R41 O7:O9 K19:K21">
    <cfRule type="expression" dxfId="2003" priority="38">
      <formula>$S$41="встреча играется"</formula>
    </cfRule>
  </conditionalFormatting>
  <conditionalFormatting sqref="I42:R42 R10:R12 L28:L30">
    <cfRule type="expression" dxfId="2002" priority="39">
      <formula>$S$42="встреча играется"</formula>
    </cfRule>
  </conditionalFormatting>
  <conditionalFormatting sqref="I43:R43 P16:P18 N22:N24">
    <cfRule type="expression" dxfId="2001" priority="40">
      <formula>$S$43="встреча играется"</formula>
    </cfRule>
  </conditionalFormatting>
  <conditionalFormatting sqref="I44:R44 Q13:Q15 M25:M27">
    <cfRule type="expression" dxfId="2000" priority="41">
      <formula>$S$44="встреча играется"</formula>
    </cfRule>
  </conditionalFormatting>
  <conditionalFormatting sqref="I44:R44">
    <cfRule type="expression" dxfId="1999" priority="14">
      <formula>$S$44="сыграна"</formula>
    </cfRule>
  </conditionalFormatting>
  <conditionalFormatting sqref="I45:R45 R7:R9 K28:K30">
    <cfRule type="expression" dxfId="1998" priority="42">
      <formula>$S$45="встреча играется"</formula>
    </cfRule>
  </conditionalFormatting>
  <conditionalFormatting sqref="I45:R45">
    <cfRule type="expression" dxfId="1997" priority="15">
      <formula>$S$45="сыграна"</formula>
    </cfRule>
  </conditionalFormatting>
  <conditionalFormatting sqref="I46:R46 O16:O18 N19:N21">
    <cfRule type="expression" dxfId="1996" priority="43">
      <formula>$S$46="встреча играется"</formula>
    </cfRule>
  </conditionalFormatting>
  <conditionalFormatting sqref="I47:R47 Q10:Q12 L25:L27">
    <cfRule type="expression" dxfId="1995" priority="44">
      <formula>$S$47="встреча играется"</formula>
    </cfRule>
  </conditionalFormatting>
  <conditionalFormatting sqref="I48:R48 P13:P15 M22:M24">
    <cfRule type="expression" dxfId="1994" priority="45">
      <formula>$S$48="встреча играется"</formula>
    </cfRule>
  </conditionalFormatting>
  <conditionalFormatting sqref="I49:R49 M7:M9 K13:K15">
    <cfRule type="expression" dxfId="1993" priority="46">
      <formula>$S$49="встреча играется"</formula>
    </cfRule>
  </conditionalFormatting>
  <conditionalFormatting sqref="I50:R50 N10:N12 L16:L18">
    <cfRule type="expression" dxfId="1992" priority="47">
      <formula>$S$50="встреча играется"</formula>
    </cfRule>
  </conditionalFormatting>
  <conditionalFormatting sqref="I51:R51 Q19:Q21 O25:O27">
    <cfRule type="expression" dxfId="1991" priority="48">
      <formula>$S$51="встреча играется"</formula>
    </cfRule>
  </conditionalFormatting>
  <conditionalFormatting sqref="I52:R52 R22:R24 P28:P30">
    <cfRule type="expression" dxfId="1990" priority="49">
      <formula>$S$52="встреча играется"</formula>
    </cfRule>
  </conditionalFormatting>
  <conditionalFormatting sqref="I53:R53 N7:N9 K16:K18">
    <cfRule type="expression" dxfId="1989" priority="50">
      <formula>$S$53="встреча играется"</formula>
    </cfRule>
  </conditionalFormatting>
  <conditionalFormatting sqref="I54:R54 M10:M12 L13:L15">
    <cfRule type="expression" dxfId="1988" priority="51">
      <formula>$S$54="встреча играется"</formula>
    </cfRule>
  </conditionalFormatting>
  <conditionalFormatting sqref="I55:R55 Q22:Q24 P25:P27">
    <cfRule type="expression" dxfId="1987" priority="26">
      <formula>$S$55="встреча играется"</formula>
    </cfRule>
  </conditionalFormatting>
  <conditionalFormatting sqref="I56:R56 R19:R21 O28:O30">
    <cfRule type="expression" dxfId="1986" priority="52">
      <formula>$S$56="встреча играется"</formula>
    </cfRule>
  </conditionalFormatting>
  <conditionalFormatting sqref="I56:R56">
    <cfRule type="expression" dxfId="1985" priority="2">
      <formula>$S$56="сыграна"</formula>
    </cfRule>
  </conditionalFormatting>
  <conditionalFormatting sqref="I57:R57 L7:L9 K10:K12">
    <cfRule type="expression" dxfId="1984" priority="53">
      <formula>$S$57="встреча играется"</formula>
    </cfRule>
  </conditionalFormatting>
  <conditionalFormatting sqref="I57:R57">
    <cfRule type="expression" dxfId="1983" priority="1">
      <formula>$S$57="сыграна"</formula>
    </cfRule>
  </conditionalFormatting>
  <conditionalFormatting sqref="I58:R58 N13:N15 M16:M18">
    <cfRule type="expression" dxfId="1982" priority="54">
      <formula>$S$58="встреча играется"</formula>
    </cfRule>
  </conditionalFormatting>
  <conditionalFormatting sqref="I58:R58">
    <cfRule type="expression" dxfId="1981" priority="27">
      <formula>$S$58="сыграна"</formula>
    </cfRule>
  </conditionalFormatting>
  <conditionalFormatting sqref="I59:R59 P19:P21 O22:O24">
    <cfRule type="expression" dxfId="1980" priority="55">
      <formula>$S$59="встреча играется"</formula>
    </cfRule>
  </conditionalFormatting>
  <conditionalFormatting sqref="I59:R59">
    <cfRule type="expression" dxfId="1979" priority="28">
      <formula>$S$59="сыграна"</formula>
    </cfRule>
  </conditionalFormatting>
  <conditionalFormatting sqref="I60:R60 R25:R27 Q28:Q30">
    <cfRule type="expression" dxfId="1978" priority="56">
      <formula>$S$60="встреча играется"</formula>
    </cfRule>
  </conditionalFormatting>
  <conditionalFormatting sqref="I60:R60">
    <cfRule type="expression" dxfId="1977" priority="29">
      <formula>$S$60="сыграна"</formula>
    </cfRule>
  </conditionalFormatting>
  <dataValidations count="1">
    <dataValidation type="list" allowBlank="1" sqref="P33:P60" xr:uid="{00000000-0002-0000-2A00-000000000000}">
      <formula1>'D3'!Список_счета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IF('D4'!Уч2="","",'D4'!Уч2)</f>
        <v/>
      </c>
      <c r="K33" s="52" t="str">
        <f t="shared" ref="K33:K60" si="0">"-"</f>
        <v>-</v>
      </c>
      <c r="L33" s="123" t="str">
        <f>IF('D4'!Уч6="","",'D4'!Уч6)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IF('D4'!Уч3="","",'D4'!Уч3)</f>
        <v/>
      </c>
      <c r="K34" s="57" t="str">
        <f t="shared" si="0"/>
        <v>-</v>
      </c>
      <c r="L34" s="126" t="str">
        <f>IF('D4'!Уч5="","",'D4'!Уч5)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IF('D4'!Уч1="","",'D4'!Уч1)</f>
        <v/>
      </c>
      <c r="K35" s="61" t="str">
        <f t="shared" si="0"/>
        <v>-</v>
      </c>
      <c r="L35" s="129" t="str">
        <f>IF('D4'!Уч7="","",'D4'!Уч7)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IF('D4'!Уч4="","",'D4'!Уч4)</f>
        <v/>
      </c>
      <c r="K36" s="65" t="str">
        <f t="shared" si="0"/>
        <v>-</v>
      </c>
      <c r="L36" s="120" t="str">
        <f>IF('D4'!Уч8="","",'D4'!Уч8)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IF('D4'!Уч5="","",'D4'!Уч5)</f>
        <v/>
      </c>
      <c r="K37" s="52" t="str">
        <f t="shared" si="0"/>
        <v>-</v>
      </c>
      <c r="L37" s="123" t="str">
        <f>IF('D4'!Уч2="","",'D4'!Уч2)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IF('D4'!Уч6="","",'D4'!Уч6)</f>
        <v/>
      </c>
      <c r="K38" s="57" t="str">
        <f t="shared" si="0"/>
        <v>-</v>
      </c>
      <c r="L38" s="126" t="str">
        <f>IF('D4'!Уч1="","",'D4'!Уч1)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IF('D4'!Уч8="","",'D4'!Уч8)</f>
        <v/>
      </c>
      <c r="K39" s="61" t="str">
        <f t="shared" si="0"/>
        <v>-</v>
      </c>
      <c r="L39" s="129" t="str">
        <f>IF('D4'!Уч3="","",'D4'!Уч3)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IF('D4'!Уч7="","",'D4'!Уч7)</f>
        <v/>
      </c>
      <c r="K40" s="65" t="str">
        <f t="shared" si="0"/>
        <v>-</v>
      </c>
      <c r="L40" s="120" t="str">
        <f>IF('D4'!Уч4="","",'D4'!Уч4)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IF('D4'!Уч1="","",'D4'!Уч1)</f>
        <v/>
      </c>
      <c r="K41" s="52" t="str">
        <f t="shared" si="0"/>
        <v>-</v>
      </c>
      <c r="L41" s="123" t="str">
        <f>IF('D4'!Уч5="","",'D4'!Уч5)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IF('D4'!Уч2="","",'D4'!Уч2)</f>
        <v/>
      </c>
      <c r="K42" s="57" t="str">
        <f t="shared" si="0"/>
        <v>-</v>
      </c>
      <c r="L42" s="126" t="str">
        <f>IF('D4'!Уч8="","",'D4'!Уч8)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IF('D4'!Уч4="","",'D4'!Уч4)</f>
        <v/>
      </c>
      <c r="K43" s="61" t="str">
        <f t="shared" si="0"/>
        <v>-</v>
      </c>
      <c r="L43" s="129" t="str">
        <f>IF('D4'!Уч6="","",'D4'!Уч6)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IF('D4'!Уч3="","",'D4'!Уч3)</f>
        <v/>
      </c>
      <c r="K44" s="65" t="str">
        <f t="shared" si="0"/>
        <v>-</v>
      </c>
      <c r="L44" s="120" t="str">
        <f>IF('D4'!Уч7="","",'D4'!Уч7)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IF('D4'!Уч8="","",'D4'!Уч8)</f>
        <v/>
      </c>
      <c r="K45" s="52" t="str">
        <f t="shared" si="0"/>
        <v>-</v>
      </c>
      <c r="L45" s="123" t="str">
        <f>IF('D4'!Уч1="","",'D4'!Уч1)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IF('D4'!Уч5="","",'D4'!Уч5)</f>
        <v/>
      </c>
      <c r="K46" s="57" t="str">
        <f t="shared" si="0"/>
        <v>-</v>
      </c>
      <c r="L46" s="126" t="str">
        <f>IF('D4'!Уч4="","",'D4'!Уч4)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IF('D4'!Уч7="","",'D4'!Уч7)</f>
        <v/>
      </c>
      <c r="K47" s="61" t="str">
        <f t="shared" si="0"/>
        <v>-</v>
      </c>
      <c r="L47" s="129" t="str">
        <f>IF('D4'!Уч2="","",'D4'!Уч2)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IF('D4'!Уч6="","",'D4'!Уч6)</f>
        <v/>
      </c>
      <c r="K48" s="65" t="str">
        <f t="shared" si="0"/>
        <v>-</v>
      </c>
      <c r="L48" s="120" t="str">
        <f>IF('D4'!Уч3="","",'D4'!Уч3)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IF('D4'!Уч1="","",'D4'!Уч1)</f>
        <v/>
      </c>
      <c r="K49" s="52" t="str">
        <f t="shared" si="0"/>
        <v>-</v>
      </c>
      <c r="L49" s="123" t="str">
        <f>IF('D4'!Уч3="","",'D4'!Уч3)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IF('D4'!Уч2="","",'D4'!Уч2)</f>
        <v/>
      </c>
      <c r="K50" s="57" t="str">
        <f t="shared" si="0"/>
        <v>-</v>
      </c>
      <c r="L50" s="126" t="str">
        <f>IF('D4'!Уч4="","",'D4'!Уч4)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IF('D4'!Уч5="","",'D4'!Уч5)</f>
        <v/>
      </c>
      <c r="K51" s="61" t="str">
        <f t="shared" si="0"/>
        <v>-</v>
      </c>
      <c r="L51" s="129" t="str">
        <f>IF('D4'!Уч7="","",'D4'!Уч7)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IF('D4'!Уч6="","",'D4'!Уч6)</f>
        <v/>
      </c>
      <c r="K52" s="65" t="str">
        <f t="shared" si="0"/>
        <v>-</v>
      </c>
      <c r="L52" s="120" t="str">
        <f>IF('D4'!Уч8="","",'D4'!Уч8)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IF('D4'!Уч4="","",'D4'!Уч4)</f>
        <v/>
      </c>
      <c r="K53" s="52" t="str">
        <f t="shared" si="0"/>
        <v>-</v>
      </c>
      <c r="L53" s="123" t="str">
        <f>IF('D4'!Уч1="","",'D4'!Уч1)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IF('D4'!Уч3="","",'D4'!Уч3)</f>
        <v/>
      </c>
      <c r="K54" s="57" t="str">
        <f t="shared" si="0"/>
        <v>-</v>
      </c>
      <c r="L54" s="126" t="str">
        <f>IF('D4'!Уч2="","",'D4'!Уч2)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IF('D4'!Уч7="","",'D4'!Уч7)</f>
        <v/>
      </c>
      <c r="K55" s="61" t="str">
        <f t="shared" si="0"/>
        <v>-</v>
      </c>
      <c r="L55" s="129" t="str">
        <f>IF('D4'!Уч6="","",'D4'!Уч6)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IF('D4'!Уч8="","",'D4'!Уч8)</f>
        <v/>
      </c>
      <c r="K56" s="65" t="str">
        <f t="shared" si="0"/>
        <v>-</v>
      </c>
      <c r="L56" s="120" t="str">
        <f>IF('D4'!Уч5="","",'D4'!Уч5)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IF('D4'!Уч1="","",'D4'!Уч1)</f>
        <v/>
      </c>
      <c r="K57" s="52" t="str">
        <f t="shared" si="0"/>
        <v>-</v>
      </c>
      <c r="L57" s="123" t="str">
        <f>IF('D4'!Уч2="","",'D4'!Уч2)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IF('D4'!Уч3="","",'D4'!Уч3)</f>
        <v/>
      </c>
      <c r="K58" s="57" t="str">
        <f t="shared" si="0"/>
        <v>-</v>
      </c>
      <c r="L58" s="126" t="str">
        <f>IF('D4'!Уч4="","",'D4'!Уч4)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IF('D4'!Уч5="","",'D4'!Уч5)</f>
        <v/>
      </c>
      <c r="K59" s="61" t="str">
        <f t="shared" si="0"/>
        <v>-</v>
      </c>
      <c r="L59" s="129" t="str">
        <f>IF('D4'!Уч6="","",'D4'!Уч6)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IF('D4'!Уч7="","",'D4'!Уч7)</f>
        <v/>
      </c>
      <c r="K60" s="65" t="str">
        <f t="shared" si="0"/>
        <v>-</v>
      </c>
      <c r="L60" s="120" t="str">
        <f>IF('D4'!Уч8="","",'D4'!Уч8)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976" priority="5">
      <formula>$S$35="сыграна"</formula>
    </cfRule>
  </conditionalFormatting>
  <conditionalFormatting sqref="I36:Q36">
    <cfRule type="expression" dxfId="1975" priority="6">
      <formula>$S$36="сыграна"</formula>
    </cfRule>
  </conditionalFormatting>
  <conditionalFormatting sqref="I37:Q37">
    <cfRule type="expression" dxfId="1974" priority="7">
      <formula>$S$37="сыграна"</formula>
    </cfRule>
  </conditionalFormatting>
  <conditionalFormatting sqref="I38:Q38">
    <cfRule type="expression" dxfId="1973" priority="8">
      <formula>$S$38="сыграна"</formula>
    </cfRule>
  </conditionalFormatting>
  <conditionalFormatting sqref="I39:Q39">
    <cfRule type="expression" dxfId="1972" priority="9">
      <formula>$S$39="сыграна"</formula>
    </cfRule>
  </conditionalFormatting>
  <conditionalFormatting sqref="I40:Q40">
    <cfRule type="expression" dxfId="1971" priority="10">
      <formula>$S$40="сыграна"</formula>
    </cfRule>
  </conditionalFormatting>
  <conditionalFormatting sqref="I41:Q41">
    <cfRule type="expression" dxfId="1970" priority="11">
      <formula>$S$41="сыграна"</formula>
    </cfRule>
  </conditionalFormatting>
  <conditionalFormatting sqref="I42:Q42">
    <cfRule type="expression" dxfId="1969" priority="12">
      <formula>$S$42="сыграна"</formula>
    </cfRule>
  </conditionalFormatting>
  <conditionalFormatting sqref="I43:Q43">
    <cfRule type="expression" dxfId="1968" priority="13">
      <formula>$S$43="сыграна"</formula>
    </cfRule>
  </conditionalFormatting>
  <conditionalFormatting sqref="I46:Q46">
    <cfRule type="expression" dxfId="1967" priority="16">
      <formula>$S$46="сыграна"</formula>
    </cfRule>
  </conditionalFormatting>
  <conditionalFormatting sqref="I47:Q47">
    <cfRule type="expression" dxfId="1966" priority="17">
      <formula>$S$47="сыграна"</formula>
    </cfRule>
  </conditionalFormatting>
  <conditionalFormatting sqref="I48:Q48">
    <cfRule type="expression" dxfId="1965" priority="18">
      <formula>$S$48="сыграна"</formula>
    </cfRule>
  </conditionalFormatting>
  <conditionalFormatting sqref="I49:Q49">
    <cfRule type="expression" dxfId="1964" priority="19">
      <formula>$S$49="сыграна"</formula>
    </cfRule>
  </conditionalFormatting>
  <conditionalFormatting sqref="I50:Q50">
    <cfRule type="expression" dxfId="1963" priority="20">
      <formula>$S$50="сыграна"</formula>
    </cfRule>
  </conditionalFormatting>
  <conditionalFormatting sqref="I51:Q51">
    <cfRule type="expression" dxfId="1962" priority="21">
      <formula>$S$51="сыграна"</formula>
    </cfRule>
  </conditionalFormatting>
  <conditionalFormatting sqref="I52:Q52">
    <cfRule type="expression" dxfId="1961" priority="22">
      <formula>$S$52="сыграна"</formula>
    </cfRule>
  </conditionalFormatting>
  <conditionalFormatting sqref="I53:Q53">
    <cfRule type="expression" dxfId="1960" priority="23">
      <formula>$S$53="сыграна"</formula>
    </cfRule>
  </conditionalFormatting>
  <conditionalFormatting sqref="I54:Q54">
    <cfRule type="expression" dxfId="1959" priority="24">
      <formula>$S$54="сыграна"</formula>
    </cfRule>
  </conditionalFormatting>
  <conditionalFormatting sqref="I55:Q55">
    <cfRule type="expression" dxfId="1958" priority="25">
      <formula>$S$55="сыграна"</formula>
    </cfRule>
  </conditionalFormatting>
  <conditionalFormatting sqref="I33:R33 P10:P12 L22:L24">
    <cfRule type="expression" dxfId="1957" priority="30">
      <formula>$S$33="встреча играется"</formula>
    </cfRule>
  </conditionalFormatting>
  <conditionalFormatting sqref="I33:R33">
    <cfRule type="expression" dxfId="1956" priority="3">
      <formula>$S$33="сыграна"</formula>
    </cfRule>
  </conditionalFormatting>
  <conditionalFormatting sqref="I34:R34 O13:O15 M19:M21">
    <cfRule type="expression" dxfId="1955" priority="31">
      <formula>$S$34="встреча играется"</formula>
    </cfRule>
  </conditionalFormatting>
  <conditionalFormatting sqref="I34:R34">
    <cfRule type="expression" dxfId="1954" priority="4">
      <formula>$S$34="сыграна"</formula>
    </cfRule>
  </conditionalFormatting>
  <conditionalFormatting sqref="I35:R35 Q7:Q9 K25:K27">
    <cfRule type="expression" dxfId="1953" priority="32">
      <formula>$S$35="встреча играется"</formula>
    </cfRule>
  </conditionalFormatting>
  <conditionalFormatting sqref="I36:R36 R16:R18 N28:N30">
    <cfRule type="expression" dxfId="1952" priority="33">
      <formula>$S$36="встреча играется"</formula>
    </cfRule>
  </conditionalFormatting>
  <conditionalFormatting sqref="I37:R37 O10:O12 L19:L21">
    <cfRule type="expression" dxfId="1951" priority="34">
      <formula>$S$37="встреча играется"</formula>
    </cfRule>
  </conditionalFormatting>
  <conditionalFormatting sqref="I38:R38 P7:P9 K22:K24">
    <cfRule type="expression" dxfId="1950" priority="35">
      <formula>$S$38="встреча играется"</formula>
    </cfRule>
  </conditionalFormatting>
  <conditionalFormatting sqref="I39:R39 R13:R15 M28:M30">
    <cfRule type="expression" dxfId="1949" priority="36">
      <formula>$S$39="встреча играется"</formula>
    </cfRule>
  </conditionalFormatting>
  <conditionalFormatting sqref="I40:R40 Q16:Q18 N25:N27">
    <cfRule type="expression" dxfId="1948" priority="37">
      <formula>$S$40="встреча играется"</formula>
    </cfRule>
  </conditionalFormatting>
  <conditionalFormatting sqref="I41:R41 O7:O9 K19:K21">
    <cfRule type="expression" dxfId="1947" priority="38">
      <formula>$S$41="встреча играется"</formula>
    </cfRule>
  </conditionalFormatting>
  <conditionalFormatting sqref="I42:R42 R10:R12 L28:L30">
    <cfRule type="expression" dxfId="1946" priority="39">
      <formula>$S$42="встреча играется"</formula>
    </cfRule>
  </conditionalFormatting>
  <conditionalFormatting sqref="I43:R43 P16:P18 N22:N24">
    <cfRule type="expression" dxfId="1945" priority="40">
      <formula>$S$43="встреча играется"</formula>
    </cfRule>
  </conditionalFormatting>
  <conditionalFormatting sqref="I44:R44 Q13:Q15 M25:M27">
    <cfRule type="expression" dxfId="1944" priority="41">
      <formula>$S$44="встреча играется"</formula>
    </cfRule>
  </conditionalFormatting>
  <conditionalFormatting sqref="I44:R44">
    <cfRule type="expression" dxfId="1943" priority="14">
      <formula>$S$44="сыграна"</formula>
    </cfRule>
  </conditionalFormatting>
  <conditionalFormatting sqref="I45:R45 R7:R9 K28:K30">
    <cfRule type="expression" dxfId="1942" priority="42">
      <formula>$S$45="встреча играется"</formula>
    </cfRule>
  </conditionalFormatting>
  <conditionalFormatting sqref="I45:R45">
    <cfRule type="expression" dxfId="1941" priority="15">
      <formula>$S$45="сыграна"</formula>
    </cfRule>
  </conditionalFormatting>
  <conditionalFormatting sqref="I46:R46 O16:O18 N19:N21">
    <cfRule type="expression" dxfId="1940" priority="43">
      <formula>$S$46="встреча играется"</formula>
    </cfRule>
  </conditionalFormatting>
  <conditionalFormatting sqref="I47:R47 Q10:Q12 L25:L27">
    <cfRule type="expression" dxfId="1939" priority="44">
      <formula>$S$47="встреча играется"</formula>
    </cfRule>
  </conditionalFormatting>
  <conditionalFormatting sqref="I48:R48 P13:P15 M22:M24">
    <cfRule type="expression" dxfId="1938" priority="45">
      <formula>$S$48="встреча играется"</formula>
    </cfRule>
  </conditionalFormatting>
  <conditionalFormatting sqref="I49:R49 M7:M9 K13:K15">
    <cfRule type="expression" dxfId="1937" priority="46">
      <formula>$S$49="встреча играется"</formula>
    </cfRule>
  </conditionalFormatting>
  <conditionalFormatting sqref="I50:R50 N10:N12 L16:L18">
    <cfRule type="expression" dxfId="1936" priority="47">
      <formula>$S$50="встреча играется"</formula>
    </cfRule>
  </conditionalFormatting>
  <conditionalFormatting sqref="I51:R51 Q19:Q21 O25:O27">
    <cfRule type="expression" dxfId="1935" priority="48">
      <formula>$S$51="встреча играется"</formula>
    </cfRule>
  </conditionalFormatting>
  <conditionalFormatting sqref="I52:R52 R22:R24 P28:P30">
    <cfRule type="expression" dxfId="1934" priority="49">
      <formula>$S$52="встреча играется"</formula>
    </cfRule>
  </conditionalFormatting>
  <conditionalFormatting sqref="I53:R53 N7:N9 K16:K18">
    <cfRule type="expression" dxfId="1933" priority="50">
      <formula>$S$53="встреча играется"</formula>
    </cfRule>
  </conditionalFormatting>
  <conditionalFormatting sqref="I54:R54 M10:M12 L13:L15">
    <cfRule type="expression" dxfId="1932" priority="51">
      <formula>$S$54="встреча играется"</formula>
    </cfRule>
  </conditionalFormatting>
  <conditionalFormatting sqref="I55:R55 Q22:Q24 P25:P27">
    <cfRule type="expression" dxfId="1931" priority="26">
      <formula>$S$55="встреча играется"</formula>
    </cfRule>
  </conditionalFormatting>
  <conditionalFormatting sqref="I56:R56 R19:R21 O28:O30">
    <cfRule type="expression" dxfId="1930" priority="52">
      <formula>$S$56="встреча играется"</formula>
    </cfRule>
  </conditionalFormatting>
  <conditionalFormatting sqref="I56:R56">
    <cfRule type="expression" dxfId="1929" priority="2">
      <formula>$S$56="сыграна"</formula>
    </cfRule>
  </conditionalFormatting>
  <conditionalFormatting sqref="I57:R57 L7:L9 K10:K12">
    <cfRule type="expression" dxfId="1928" priority="53">
      <formula>$S$57="встреча играется"</formula>
    </cfRule>
  </conditionalFormatting>
  <conditionalFormatting sqref="I57:R57">
    <cfRule type="expression" dxfId="1927" priority="1">
      <formula>$S$57="сыграна"</formula>
    </cfRule>
  </conditionalFormatting>
  <conditionalFormatting sqref="I58:R58 N13:N15 M16:M18">
    <cfRule type="expression" dxfId="1926" priority="54">
      <formula>$S$58="встреча играется"</formula>
    </cfRule>
  </conditionalFormatting>
  <conditionalFormatting sqref="I58:R58">
    <cfRule type="expression" dxfId="1925" priority="27">
      <formula>$S$58="сыграна"</formula>
    </cfRule>
  </conditionalFormatting>
  <conditionalFormatting sqref="I59:R59 P19:P21 O22:O24">
    <cfRule type="expression" dxfId="1924" priority="55">
      <formula>$S$59="встреча играется"</formula>
    </cfRule>
  </conditionalFormatting>
  <conditionalFormatting sqref="I59:R59">
    <cfRule type="expression" dxfId="1923" priority="28">
      <formula>$S$59="сыграна"</formula>
    </cfRule>
  </conditionalFormatting>
  <conditionalFormatting sqref="I60:R60 R25:R27 Q28:Q30">
    <cfRule type="expression" dxfId="1922" priority="56">
      <formula>$S$60="встреча играется"</formula>
    </cfRule>
  </conditionalFormatting>
  <conditionalFormatting sqref="I60:R60">
    <cfRule type="expression" dxfId="1921" priority="29">
      <formula>$S$60="сыграна"</formula>
    </cfRule>
  </conditionalFormatting>
  <dataValidations count="1">
    <dataValidation type="list" allowBlank="1" sqref="P33:P60" xr:uid="{00000000-0002-0000-2B00-000000000000}">
      <formula1>'D4'!Список_счета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IF('D5'!Уч2="","",'D5'!Уч2)</f>
        <v/>
      </c>
      <c r="K33" s="52" t="str">
        <f t="shared" ref="K33:K60" si="0">"-"</f>
        <v>-</v>
      </c>
      <c r="L33" s="123" t="str">
        <f>IF('D5'!Уч6="","",'D5'!Уч6)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IF('D5'!Уч3="","",'D5'!Уч3)</f>
        <v/>
      </c>
      <c r="K34" s="57" t="str">
        <f t="shared" si="0"/>
        <v>-</v>
      </c>
      <c r="L34" s="126" t="str">
        <f>IF('D5'!Уч5="","",'D5'!Уч5)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IF('D5'!Уч1="","",'D5'!Уч1)</f>
        <v/>
      </c>
      <c r="K35" s="61" t="str">
        <f t="shared" si="0"/>
        <v>-</v>
      </c>
      <c r="L35" s="129" t="str">
        <f>IF('D5'!Уч7="","",'D5'!Уч7)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IF('D5'!Уч4="","",'D5'!Уч4)</f>
        <v/>
      </c>
      <c r="K36" s="65" t="str">
        <f t="shared" si="0"/>
        <v>-</v>
      </c>
      <c r="L36" s="120" t="str">
        <f>IF('D5'!Уч8="","",'D5'!Уч8)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IF('D5'!Уч5="","",'D5'!Уч5)</f>
        <v/>
      </c>
      <c r="K37" s="52" t="str">
        <f t="shared" si="0"/>
        <v>-</v>
      </c>
      <c r="L37" s="123" t="str">
        <f>IF('D5'!Уч2="","",'D5'!Уч2)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IF('D5'!Уч6="","",'D5'!Уч6)</f>
        <v/>
      </c>
      <c r="K38" s="57" t="str">
        <f t="shared" si="0"/>
        <v>-</v>
      </c>
      <c r="L38" s="126" t="str">
        <f>IF('D5'!Уч1="","",'D5'!Уч1)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IF('D5'!Уч8="","",'D5'!Уч8)</f>
        <v/>
      </c>
      <c r="K39" s="61" t="str">
        <f t="shared" si="0"/>
        <v>-</v>
      </c>
      <c r="L39" s="129" t="str">
        <f>IF('D5'!Уч3="","",'D5'!Уч3)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IF('D5'!Уч7="","",'D5'!Уч7)</f>
        <v/>
      </c>
      <c r="K40" s="65" t="str">
        <f t="shared" si="0"/>
        <v>-</v>
      </c>
      <c r="L40" s="120" t="str">
        <f>IF('D5'!Уч4="","",'D5'!Уч4)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IF('D5'!Уч1="","",'D5'!Уч1)</f>
        <v/>
      </c>
      <c r="K41" s="52" t="str">
        <f t="shared" si="0"/>
        <v>-</v>
      </c>
      <c r="L41" s="123" t="str">
        <f>IF('D5'!Уч5="","",'D5'!Уч5)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IF('D5'!Уч2="","",'D5'!Уч2)</f>
        <v/>
      </c>
      <c r="K42" s="57" t="str">
        <f t="shared" si="0"/>
        <v>-</v>
      </c>
      <c r="L42" s="126" t="str">
        <f>IF('D5'!Уч8="","",'D5'!Уч8)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IF('D5'!Уч4="","",'D5'!Уч4)</f>
        <v/>
      </c>
      <c r="K43" s="61" t="str">
        <f t="shared" si="0"/>
        <v>-</v>
      </c>
      <c r="L43" s="129" t="str">
        <f>IF('D5'!Уч6="","",'D5'!Уч6)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IF('D5'!Уч3="","",'D5'!Уч3)</f>
        <v/>
      </c>
      <c r="K44" s="65" t="str">
        <f t="shared" si="0"/>
        <v>-</v>
      </c>
      <c r="L44" s="120" t="str">
        <f>IF('D5'!Уч7="","",'D5'!Уч7)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IF('D5'!Уч8="","",'D5'!Уч8)</f>
        <v/>
      </c>
      <c r="K45" s="52" t="str">
        <f t="shared" si="0"/>
        <v>-</v>
      </c>
      <c r="L45" s="123" t="str">
        <f>IF('D5'!Уч1="","",'D5'!Уч1)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IF('D5'!Уч5="","",'D5'!Уч5)</f>
        <v/>
      </c>
      <c r="K46" s="57" t="str">
        <f t="shared" si="0"/>
        <v>-</v>
      </c>
      <c r="L46" s="126" t="str">
        <f>IF('D5'!Уч4="","",'D5'!Уч4)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IF('D5'!Уч7="","",'D5'!Уч7)</f>
        <v/>
      </c>
      <c r="K47" s="61" t="str">
        <f t="shared" si="0"/>
        <v>-</v>
      </c>
      <c r="L47" s="129" t="str">
        <f>IF('D5'!Уч2="","",'D5'!Уч2)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IF('D5'!Уч6="","",'D5'!Уч6)</f>
        <v/>
      </c>
      <c r="K48" s="65" t="str">
        <f t="shared" si="0"/>
        <v>-</v>
      </c>
      <c r="L48" s="120" t="str">
        <f>IF('D5'!Уч3="","",'D5'!Уч3)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IF('D5'!Уч1="","",'D5'!Уч1)</f>
        <v/>
      </c>
      <c r="K49" s="52" t="str">
        <f t="shared" si="0"/>
        <v>-</v>
      </c>
      <c r="L49" s="123" t="str">
        <f>IF('D5'!Уч3="","",'D5'!Уч3)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IF('D5'!Уч2="","",'D5'!Уч2)</f>
        <v/>
      </c>
      <c r="K50" s="57" t="str">
        <f t="shared" si="0"/>
        <v>-</v>
      </c>
      <c r="L50" s="126" t="str">
        <f>IF('D5'!Уч4="","",'D5'!Уч4)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IF('D5'!Уч5="","",'D5'!Уч5)</f>
        <v/>
      </c>
      <c r="K51" s="61" t="str">
        <f t="shared" si="0"/>
        <v>-</v>
      </c>
      <c r="L51" s="129" t="str">
        <f>IF('D5'!Уч7="","",'D5'!Уч7)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IF('D5'!Уч6="","",'D5'!Уч6)</f>
        <v/>
      </c>
      <c r="K52" s="65" t="str">
        <f t="shared" si="0"/>
        <v>-</v>
      </c>
      <c r="L52" s="120" t="str">
        <f>IF('D5'!Уч8="","",'D5'!Уч8)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IF('D5'!Уч4="","",'D5'!Уч4)</f>
        <v/>
      </c>
      <c r="K53" s="52" t="str">
        <f t="shared" si="0"/>
        <v>-</v>
      </c>
      <c r="L53" s="123" t="str">
        <f>IF('D5'!Уч1="","",'D5'!Уч1)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IF('D5'!Уч3="","",'D5'!Уч3)</f>
        <v/>
      </c>
      <c r="K54" s="57" t="str">
        <f t="shared" si="0"/>
        <v>-</v>
      </c>
      <c r="L54" s="126" t="str">
        <f>IF('D5'!Уч2="","",'D5'!Уч2)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IF('D5'!Уч7="","",'D5'!Уч7)</f>
        <v/>
      </c>
      <c r="K55" s="61" t="str">
        <f t="shared" si="0"/>
        <v>-</v>
      </c>
      <c r="L55" s="129" t="str">
        <f>IF('D5'!Уч6="","",'D5'!Уч6)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IF('D5'!Уч8="","",'D5'!Уч8)</f>
        <v/>
      </c>
      <c r="K56" s="65" t="str">
        <f t="shared" si="0"/>
        <v>-</v>
      </c>
      <c r="L56" s="120" t="str">
        <f>IF('D5'!Уч5="","",'D5'!Уч5)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IF('D5'!Уч1="","",'D5'!Уч1)</f>
        <v/>
      </c>
      <c r="K57" s="52" t="str">
        <f t="shared" si="0"/>
        <v>-</v>
      </c>
      <c r="L57" s="123" t="str">
        <f>IF('D5'!Уч2="","",'D5'!Уч2)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IF('D5'!Уч3="","",'D5'!Уч3)</f>
        <v/>
      </c>
      <c r="K58" s="57" t="str">
        <f t="shared" si="0"/>
        <v>-</v>
      </c>
      <c r="L58" s="126" t="str">
        <f>IF('D5'!Уч4="","",'D5'!Уч4)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IF('D5'!Уч5="","",'D5'!Уч5)</f>
        <v/>
      </c>
      <c r="K59" s="61" t="str">
        <f t="shared" si="0"/>
        <v>-</v>
      </c>
      <c r="L59" s="129" t="str">
        <f>IF('D5'!Уч6="","",'D5'!Уч6)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IF('D5'!Уч7="","",'D5'!Уч7)</f>
        <v/>
      </c>
      <c r="K60" s="65" t="str">
        <f t="shared" si="0"/>
        <v>-</v>
      </c>
      <c r="L60" s="120" t="str">
        <f>IF('D5'!Уч8="","",'D5'!Уч8)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920" priority="5">
      <formula>$S$35="сыграна"</formula>
    </cfRule>
  </conditionalFormatting>
  <conditionalFormatting sqref="I36:Q36">
    <cfRule type="expression" dxfId="1919" priority="6">
      <formula>$S$36="сыграна"</formula>
    </cfRule>
  </conditionalFormatting>
  <conditionalFormatting sqref="I37:Q37">
    <cfRule type="expression" dxfId="1918" priority="7">
      <formula>$S$37="сыграна"</formula>
    </cfRule>
  </conditionalFormatting>
  <conditionalFormatting sqref="I38:Q38">
    <cfRule type="expression" dxfId="1917" priority="8">
      <formula>$S$38="сыграна"</formula>
    </cfRule>
  </conditionalFormatting>
  <conditionalFormatting sqref="I39:Q39">
    <cfRule type="expression" dxfId="1916" priority="9">
      <formula>$S$39="сыграна"</formula>
    </cfRule>
  </conditionalFormatting>
  <conditionalFormatting sqref="I40:Q40">
    <cfRule type="expression" dxfId="1915" priority="10">
      <formula>$S$40="сыграна"</formula>
    </cfRule>
  </conditionalFormatting>
  <conditionalFormatting sqref="I41:Q41">
    <cfRule type="expression" dxfId="1914" priority="11">
      <formula>$S$41="сыграна"</formula>
    </cfRule>
  </conditionalFormatting>
  <conditionalFormatting sqref="I42:Q42">
    <cfRule type="expression" dxfId="1913" priority="12">
      <formula>$S$42="сыграна"</formula>
    </cfRule>
  </conditionalFormatting>
  <conditionalFormatting sqref="I43:Q43">
    <cfRule type="expression" dxfId="1912" priority="13">
      <formula>$S$43="сыграна"</formula>
    </cfRule>
  </conditionalFormatting>
  <conditionalFormatting sqref="I46:Q46">
    <cfRule type="expression" dxfId="1911" priority="16">
      <formula>$S$46="сыграна"</formula>
    </cfRule>
  </conditionalFormatting>
  <conditionalFormatting sqref="I47:Q47">
    <cfRule type="expression" dxfId="1910" priority="17">
      <formula>$S$47="сыграна"</formula>
    </cfRule>
  </conditionalFormatting>
  <conditionalFormatting sqref="I48:Q48">
    <cfRule type="expression" dxfId="1909" priority="18">
      <formula>$S$48="сыграна"</formula>
    </cfRule>
  </conditionalFormatting>
  <conditionalFormatting sqref="I49:Q49">
    <cfRule type="expression" dxfId="1908" priority="19">
      <formula>$S$49="сыграна"</formula>
    </cfRule>
  </conditionalFormatting>
  <conditionalFormatting sqref="I50:Q50">
    <cfRule type="expression" dxfId="1907" priority="20">
      <formula>$S$50="сыграна"</formula>
    </cfRule>
  </conditionalFormatting>
  <conditionalFormatting sqref="I51:Q51">
    <cfRule type="expression" dxfId="1906" priority="21">
      <formula>$S$51="сыграна"</formula>
    </cfRule>
  </conditionalFormatting>
  <conditionalFormatting sqref="I52:Q52">
    <cfRule type="expression" dxfId="1905" priority="22">
      <formula>$S$52="сыграна"</formula>
    </cfRule>
  </conditionalFormatting>
  <conditionalFormatting sqref="I53:Q53">
    <cfRule type="expression" dxfId="1904" priority="23">
      <formula>$S$53="сыграна"</formula>
    </cfRule>
  </conditionalFormatting>
  <conditionalFormatting sqref="I54:Q54">
    <cfRule type="expression" dxfId="1903" priority="24">
      <formula>$S$54="сыграна"</formula>
    </cfRule>
  </conditionalFormatting>
  <conditionalFormatting sqref="I55:Q55">
    <cfRule type="expression" dxfId="1902" priority="25">
      <formula>$S$55="сыграна"</formula>
    </cfRule>
  </conditionalFormatting>
  <conditionalFormatting sqref="I33:R33 P10:P12 L22:L24">
    <cfRule type="expression" dxfId="1901" priority="30">
      <formula>$S$33="встреча играется"</formula>
    </cfRule>
  </conditionalFormatting>
  <conditionalFormatting sqref="I33:R33">
    <cfRule type="expression" dxfId="1900" priority="3">
      <formula>$S$33="сыграна"</formula>
    </cfRule>
  </conditionalFormatting>
  <conditionalFormatting sqref="I34:R34 O13:O15 M19:M21">
    <cfRule type="expression" dxfId="1899" priority="31">
      <formula>$S$34="встреча играется"</formula>
    </cfRule>
  </conditionalFormatting>
  <conditionalFormatting sqref="I34:R34">
    <cfRule type="expression" dxfId="1898" priority="4">
      <formula>$S$34="сыграна"</formula>
    </cfRule>
  </conditionalFormatting>
  <conditionalFormatting sqref="I35:R35 Q7:Q9 K25:K27">
    <cfRule type="expression" dxfId="1897" priority="32">
      <formula>$S$35="встреча играется"</formula>
    </cfRule>
  </conditionalFormatting>
  <conditionalFormatting sqref="I36:R36 R16:R18 N28:N30">
    <cfRule type="expression" dxfId="1896" priority="33">
      <formula>$S$36="встреча играется"</formula>
    </cfRule>
  </conditionalFormatting>
  <conditionalFormatting sqref="I37:R37 O10:O12 L19:L21">
    <cfRule type="expression" dxfId="1895" priority="34">
      <formula>$S$37="встреча играется"</formula>
    </cfRule>
  </conditionalFormatting>
  <conditionalFormatting sqref="I38:R38 P7:P9 K22:K24">
    <cfRule type="expression" dxfId="1894" priority="35">
      <formula>$S$38="встреча играется"</formula>
    </cfRule>
  </conditionalFormatting>
  <conditionalFormatting sqref="I39:R39 R13:R15 M28:M30">
    <cfRule type="expression" dxfId="1893" priority="36">
      <formula>$S$39="встреча играется"</formula>
    </cfRule>
  </conditionalFormatting>
  <conditionalFormatting sqref="I40:R40 Q16:Q18 N25:N27">
    <cfRule type="expression" dxfId="1892" priority="37">
      <formula>$S$40="встреча играется"</formula>
    </cfRule>
  </conditionalFormatting>
  <conditionalFormatting sqref="I41:R41 O7:O9 K19:K21">
    <cfRule type="expression" dxfId="1891" priority="38">
      <formula>$S$41="встреча играется"</formula>
    </cfRule>
  </conditionalFormatting>
  <conditionalFormatting sqref="I42:R42 R10:R12 L28:L30">
    <cfRule type="expression" dxfId="1890" priority="39">
      <formula>$S$42="встреча играется"</formula>
    </cfRule>
  </conditionalFormatting>
  <conditionalFormatting sqref="I43:R43 P16:P18 N22:N24">
    <cfRule type="expression" dxfId="1889" priority="40">
      <formula>$S$43="встреча играется"</formula>
    </cfRule>
  </conditionalFormatting>
  <conditionalFormatting sqref="I44:R44 Q13:Q15 M25:M27">
    <cfRule type="expression" dxfId="1888" priority="41">
      <formula>$S$44="встреча играется"</formula>
    </cfRule>
  </conditionalFormatting>
  <conditionalFormatting sqref="I44:R44">
    <cfRule type="expression" dxfId="1887" priority="14">
      <formula>$S$44="сыграна"</formula>
    </cfRule>
  </conditionalFormatting>
  <conditionalFormatting sqref="I45:R45 R7:R9 K28:K30">
    <cfRule type="expression" dxfId="1886" priority="42">
      <formula>$S$45="встреча играется"</formula>
    </cfRule>
  </conditionalFormatting>
  <conditionalFormatting sqref="I45:R45">
    <cfRule type="expression" dxfId="1885" priority="15">
      <formula>$S$45="сыграна"</formula>
    </cfRule>
  </conditionalFormatting>
  <conditionalFormatting sqref="I46:R46 O16:O18 N19:N21">
    <cfRule type="expression" dxfId="1884" priority="43">
      <formula>$S$46="встреча играется"</formula>
    </cfRule>
  </conditionalFormatting>
  <conditionalFormatting sqref="I47:R47 Q10:Q12 L25:L27">
    <cfRule type="expression" dxfId="1883" priority="44">
      <formula>$S$47="встреча играется"</formula>
    </cfRule>
  </conditionalFormatting>
  <conditionalFormatting sqref="I48:R48 P13:P15 M22:M24">
    <cfRule type="expression" dxfId="1882" priority="45">
      <formula>$S$48="встреча играется"</formula>
    </cfRule>
  </conditionalFormatting>
  <conditionalFormatting sqref="I49:R49 M7:M9 K13:K15">
    <cfRule type="expression" dxfId="1881" priority="46">
      <formula>$S$49="встреча играется"</formula>
    </cfRule>
  </conditionalFormatting>
  <conditionalFormatting sqref="I50:R50 N10:N12 L16:L18">
    <cfRule type="expression" dxfId="1880" priority="47">
      <formula>$S$50="встреча играется"</formula>
    </cfRule>
  </conditionalFormatting>
  <conditionalFormatting sqref="I51:R51 Q19:Q21 O25:O27">
    <cfRule type="expression" dxfId="1879" priority="48">
      <formula>$S$51="встреча играется"</formula>
    </cfRule>
  </conditionalFormatting>
  <conditionalFormatting sqref="I52:R52 R22:R24 P28:P30">
    <cfRule type="expression" dxfId="1878" priority="49">
      <formula>$S$52="встреча играется"</formula>
    </cfRule>
  </conditionalFormatting>
  <conditionalFormatting sqref="I53:R53 N7:N9 K16:K18">
    <cfRule type="expression" dxfId="1877" priority="50">
      <formula>$S$53="встреча играется"</formula>
    </cfRule>
  </conditionalFormatting>
  <conditionalFormatting sqref="I54:R54 M10:M12 L13:L15">
    <cfRule type="expression" dxfId="1876" priority="51">
      <formula>$S$54="встреча играется"</formula>
    </cfRule>
  </conditionalFormatting>
  <conditionalFormatting sqref="I55:R55 Q22:Q24 P25:P27">
    <cfRule type="expression" dxfId="1875" priority="26">
      <formula>$S$55="встреча играется"</formula>
    </cfRule>
  </conditionalFormatting>
  <conditionalFormatting sqref="I56:R56 R19:R21 O28:O30">
    <cfRule type="expression" dxfId="1874" priority="52">
      <formula>$S$56="встреча играется"</formula>
    </cfRule>
  </conditionalFormatting>
  <conditionalFormatting sqref="I56:R56">
    <cfRule type="expression" dxfId="1873" priority="2">
      <formula>$S$56="сыграна"</formula>
    </cfRule>
  </conditionalFormatting>
  <conditionalFormatting sqref="I57:R57 L7:L9 K10:K12">
    <cfRule type="expression" dxfId="1872" priority="53">
      <formula>$S$57="встреча играется"</formula>
    </cfRule>
  </conditionalFormatting>
  <conditionalFormatting sqref="I57:R57">
    <cfRule type="expression" dxfId="1871" priority="1">
      <formula>$S$57="сыграна"</formula>
    </cfRule>
  </conditionalFormatting>
  <conditionalFormatting sqref="I58:R58 N13:N15 M16:M18">
    <cfRule type="expression" dxfId="1870" priority="54">
      <formula>$S$58="встреча играется"</formula>
    </cfRule>
  </conditionalFormatting>
  <conditionalFormatting sqref="I58:R58">
    <cfRule type="expression" dxfId="1869" priority="27">
      <formula>$S$58="сыграна"</formula>
    </cfRule>
  </conditionalFormatting>
  <conditionalFormatting sqref="I59:R59 P19:P21 O22:O24">
    <cfRule type="expression" dxfId="1868" priority="55">
      <formula>$S$59="встреча играется"</formula>
    </cfRule>
  </conditionalFormatting>
  <conditionalFormatting sqref="I59:R59">
    <cfRule type="expression" dxfId="1867" priority="28">
      <formula>$S$59="сыграна"</formula>
    </cfRule>
  </conditionalFormatting>
  <conditionalFormatting sqref="I60:R60 R25:R27 Q28:Q30">
    <cfRule type="expression" dxfId="1866" priority="56">
      <formula>$S$60="встреча играется"</formula>
    </cfRule>
  </conditionalFormatting>
  <conditionalFormatting sqref="I60:R60">
    <cfRule type="expression" dxfId="1865" priority="29">
      <formula>$S$60="сыграна"</formula>
    </cfRule>
  </conditionalFormatting>
  <dataValidations count="1">
    <dataValidation type="list" allowBlank="1" sqref="P33:P60" xr:uid="{00000000-0002-0000-2C00-000000000000}">
      <formula1>'D5'!Список_счета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IF('D6'!Уч2="","",'D6'!Уч2)</f>
        <v/>
      </c>
      <c r="K33" s="52" t="str">
        <f t="shared" ref="K33:K60" si="0">"-"</f>
        <v>-</v>
      </c>
      <c r="L33" s="123" t="str">
        <f>IF('D6'!Уч6="","",'D6'!Уч6)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IF('D6'!Уч3="","",'D6'!Уч3)</f>
        <v/>
      </c>
      <c r="K34" s="57" t="str">
        <f t="shared" si="0"/>
        <v>-</v>
      </c>
      <c r="L34" s="126" t="str">
        <f>IF('D6'!Уч5="","",'D6'!Уч5)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IF('D6'!Уч1="","",'D6'!Уч1)</f>
        <v/>
      </c>
      <c r="K35" s="61" t="str">
        <f t="shared" si="0"/>
        <v>-</v>
      </c>
      <c r="L35" s="129" t="str">
        <f>IF('D6'!Уч7="","",'D6'!Уч7)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IF('D6'!Уч4="","",'D6'!Уч4)</f>
        <v/>
      </c>
      <c r="K36" s="65" t="str">
        <f t="shared" si="0"/>
        <v>-</v>
      </c>
      <c r="L36" s="120" t="str">
        <f>IF('D6'!Уч8="","",'D6'!Уч8)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IF('D6'!Уч5="","",'D6'!Уч5)</f>
        <v/>
      </c>
      <c r="K37" s="52" t="str">
        <f t="shared" si="0"/>
        <v>-</v>
      </c>
      <c r="L37" s="123" t="str">
        <f>IF('D6'!Уч2="","",'D6'!Уч2)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IF('D6'!Уч6="","",'D6'!Уч6)</f>
        <v/>
      </c>
      <c r="K38" s="57" t="str">
        <f t="shared" si="0"/>
        <v>-</v>
      </c>
      <c r="L38" s="126" t="str">
        <f>IF('D6'!Уч1="","",'D6'!Уч1)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IF('D6'!Уч8="","",'D6'!Уч8)</f>
        <v/>
      </c>
      <c r="K39" s="61" t="str">
        <f t="shared" si="0"/>
        <v>-</v>
      </c>
      <c r="L39" s="129" t="str">
        <f>IF('D6'!Уч3="","",'D6'!Уч3)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IF('D6'!Уч7="","",'D6'!Уч7)</f>
        <v/>
      </c>
      <c r="K40" s="65" t="str">
        <f t="shared" si="0"/>
        <v>-</v>
      </c>
      <c r="L40" s="120" t="str">
        <f>IF('D6'!Уч4="","",'D6'!Уч4)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IF('D6'!Уч1="","",'D6'!Уч1)</f>
        <v/>
      </c>
      <c r="K41" s="52" t="str">
        <f t="shared" si="0"/>
        <v>-</v>
      </c>
      <c r="L41" s="123" t="str">
        <f>IF('D6'!Уч5="","",'D6'!Уч5)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IF('D6'!Уч2="","",'D6'!Уч2)</f>
        <v/>
      </c>
      <c r="K42" s="57" t="str">
        <f t="shared" si="0"/>
        <v>-</v>
      </c>
      <c r="L42" s="126" t="str">
        <f>IF('D6'!Уч8="","",'D6'!Уч8)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IF('D6'!Уч4="","",'D6'!Уч4)</f>
        <v/>
      </c>
      <c r="K43" s="61" t="str">
        <f t="shared" si="0"/>
        <v>-</v>
      </c>
      <c r="L43" s="129" t="str">
        <f>IF('D6'!Уч6="","",'D6'!Уч6)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IF('D6'!Уч3="","",'D6'!Уч3)</f>
        <v/>
      </c>
      <c r="K44" s="65" t="str">
        <f t="shared" si="0"/>
        <v>-</v>
      </c>
      <c r="L44" s="120" t="str">
        <f>IF('D6'!Уч7="","",'D6'!Уч7)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IF('D6'!Уч8="","",'D6'!Уч8)</f>
        <v/>
      </c>
      <c r="K45" s="52" t="str">
        <f t="shared" si="0"/>
        <v>-</v>
      </c>
      <c r="L45" s="123" t="str">
        <f>IF('D6'!Уч1="","",'D6'!Уч1)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IF('D6'!Уч5="","",'D6'!Уч5)</f>
        <v/>
      </c>
      <c r="K46" s="57" t="str">
        <f t="shared" si="0"/>
        <v>-</v>
      </c>
      <c r="L46" s="126" t="str">
        <f>IF('D6'!Уч4="","",'D6'!Уч4)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IF('D6'!Уч7="","",'D6'!Уч7)</f>
        <v/>
      </c>
      <c r="K47" s="61" t="str">
        <f t="shared" si="0"/>
        <v>-</v>
      </c>
      <c r="L47" s="129" t="str">
        <f>IF('D6'!Уч2="","",'D6'!Уч2)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IF('D6'!Уч6="","",'D6'!Уч6)</f>
        <v/>
      </c>
      <c r="K48" s="65" t="str">
        <f t="shared" si="0"/>
        <v>-</v>
      </c>
      <c r="L48" s="120" t="str">
        <f>IF('D6'!Уч3="","",'D6'!Уч3)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IF('D6'!Уч1="","",'D6'!Уч1)</f>
        <v/>
      </c>
      <c r="K49" s="52" t="str">
        <f t="shared" si="0"/>
        <v>-</v>
      </c>
      <c r="L49" s="123" t="str">
        <f>IF('D6'!Уч3="","",'D6'!Уч3)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IF('D6'!Уч2="","",'D6'!Уч2)</f>
        <v/>
      </c>
      <c r="K50" s="57" t="str">
        <f t="shared" si="0"/>
        <v>-</v>
      </c>
      <c r="L50" s="126" t="str">
        <f>IF('D6'!Уч4="","",'D6'!Уч4)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IF('D6'!Уч5="","",'D6'!Уч5)</f>
        <v/>
      </c>
      <c r="K51" s="61" t="str">
        <f t="shared" si="0"/>
        <v>-</v>
      </c>
      <c r="L51" s="129" t="str">
        <f>IF('D6'!Уч7="","",'D6'!Уч7)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IF('D6'!Уч6="","",'D6'!Уч6)</f>
        <v/>
      </c>
      <c r="K52" s="65" t="str">
        <f t="shared" si="0"/>
        <v>-</v>
      </c>
      <c r="L52" s="120" t="str">
        <f>IF('D6'!Уч8="","",'D6'!Уч8)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IF('D6'!Уч4="","",'D6'!Уч4)</f>
        <v/>
      </c>
      <c r="K53" s="52" t="str">
        <f t="shared" si="0"/>
        <v>-</v>
      </c>
      <c r="L53" s="123" t="str">
        <f>IF('D6'!Уч1="","",'D6'!Уч1)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IF('D6'!Уч3="","",'D6'!Уч3)</f>
        <v/>
      </c>
      <c r="K54" s="57" t="str">
        <f t="shared" si="0"/>
        <v>-</v>
      </c>
      <c r="L54" s="126" t="str">
        <f>IF('D6'!Уч2="","",'D6'!Уч2)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IF('D6'!Уч7="","",'D6'!Уч7)</f>
        <v/>
      </c>
      <c r="K55" s="61" t="str">
        <f t="shared" si="0"/>
        <v>-</v>
      </c>
      <c r="L55" s="129" t="str">
        <f>IF('D6'!Уч6="","",'D6'!Уч6)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IF('D6'!Уч8="","",'D6'!Уч8)</f>
        <v/>
      </c>
      <c r="K56" s="65" t="str">
        <f t="shared" si="0"/>
        <v>-</v>
      </c>
      <c r="L56" s="120" t="str">
        <f>IF('D6'!Уч5="","",'D6'!Уч5)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IF('D6'!Уч1="","",'D6'!Уч1)</f>
        <v/>
      </c>
      <c r="K57" s="52" t="str">
        <f t="shared" si="0"/>
        <v>-</v>
      </c>
      <c r="L57" s="123" t="str">
        <f>IF('D6'!Уч2="","",'D6'!Уч2)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IF('D6'!Уч3="","",'D6'!Уч3)</f>
        <v/>
      </c>
      <c r="K58" s="57" t="str">
        <f t="shared" si="0"/>
        <v>-</v>
      </c>
      <c r="L58" s="126" t="str">
        <f>IF('D6'!Уч4="","",'D6'!Уч4)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IF('D6'!Уч5="","",'D6'!Уч5)</f>
        <v/>
      </c>
      <c r="K59" s="61" t="str">
        <f t="shared" si="0"/>
        <v>-</v>
      </c>
      <c r="L59" s="129" t="str">
        <f>IF('D6'!Уч6="","",'D6'!Уч6)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IF('D6'!Уч7="","",'D6'!Уч7)</f>
        <v/>
      </c>
      <c r="K60" s="65" t="str">
        <f t="shared" si="0"/>
        <v>-</v>
      </c>
      <c r="L60" s="120" t="str">
        <f>IF('D6'!Уч8="","",'D6'!Уч8)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864" priority="5">
      <formula>$S$35="сыграна"</formula>
    </cfRule>
  </conditionalFormatting>
  <conditionalFormatting sqref="I36:Q36">
    <cfRule type="expression" dxfId="1863" priority="6">
      <formula>$S$36="сыграна"</formula>
    </cfRule>
  </conditionalFormatting>
  <conditionalFormatting sqref="I37:Q37">
    <cfRule type="expression" dxfId="1862" priority="7">
      <formula>$S$37="сыграна"</formula>
    </cfRule>
  </conditionalFormatting>
  <conditionalFormatting sqref="I38:Q38">
    <cfRule type="expression" dxfId="1861" priority="8">
      <formula>$S$38="сыграна"</formula>
    </cfRule>
  </conditionalFormatting>
  <conditionalFormatting sqref="I39:Q39">
    <cfRule type="expression" dxfId="1860" priority="9">
      <formula>$S$39="сыграна"</formula>
    </cfRule>
  </conditionalFormatting>
  <conditionalFormatting sqref="I40:Q40">
    <cfRule type="expression" dxfId="1859" priority="10">
      <formula>$S$40="сыграна"</formula>
    </cfRule>
  </conditionalFormatting>
  <conditionalFormatting sqref="I41:Q41">
    <cfRule type="expression" dxfId="1858" priority="11">
      <formula>$S$41="сыграна"</formula>
    </cfRule>
  </conditionalFormatting>
  <conditionalFormatting sqref="I42:Q42">
    <cfRule type="expression" dxfId="1857" priority="12">
      <formula>$S$42="сыграна"</formula>
    </cfRule>
  </conditionalFormatting>
  <conditionalFormatting sqref="I43:Q43">
    <cfRule type="expression" dxfId="1856" priority="13">
      <formula>$S$43="сыграна"</formula>
    </cfRule>
  </conditionalFormatting>
  <conditionalFormatting sqref="I46:Q46">
    <cfRule type="expression" dxfId="1855" priority="16">
      <formula>$S$46="сыграна"</formula>
    </cfRule>
  </conditionalFormatting>
  <conditionalFormatting sqref="I47:Q47">
    <cfRule type="expression" dxfId="1854" priority="17">
      <formula>$S$47="сыграна"</formula>
    </cfRule>
  </conditionalFormatting>
  <conditionalFormatting sqref="I48:Q48">
    <cfRule type="expression" dxfId="1853" priority="18">
      <formula>$S$48="сыграна"</formula>
    </cfRule>
  </conditionalFormatting>
  <conditionalFormatting sqref="I49:Q49">
    <cfRule type="expression" dxfId="1852" priority="19">
      <formula>$S$49="сыграна"</formula>
    </cfRule>
  </conditionalFormatting>
  <conditionalFormatting sqref="I50:Q50">
    <cfRule type="expression" dxfId="1851" priority="20">
      <formula>$S$50="сыграна"</formula>
    </cfRule>
  </conditionalFormatting>
  <conditionalFormatting sqref="I51:Q51">
    <cfRule type="expression" dxfId="1850" priority="21">
      <formula>$S$51="сыграна"</formula>
    </cfRule>
  </conditionalFormatting>
  <conditionalFormatting sqref="I52:Q52">
    <cfRule type="expression" dxfId="1849" priority="22">
      <formula>$S$52="сыграна"</formula>
    </cfRule>
  </conditionalFormatting>
  <conditionalFormatting sqref="I53:Q53">
    <cfRule type="expression" dxfId="1848" priority="23">
      <formula>$S$53="сыграна"</formula>
    </cfRule>
  </conditionalFormatting>
  <conditionalFormatting sqref="I54:Q54">
    <cfRule type="expression" dxfId="1847" priority="24">
      <formula>$S$54="сыграна"</formula>
    </cfRule>
  </conditionalFormatting>
  <conditionalFormatting sqref="I55:Q55">
    <cfRule type="expression" dxfId="1846" priority="25">
      <formula>$S$55="сыграна"</formula>
    </cfRule>
  </conditionalFormatting>
  <conditionalFormatting sqref="I33:R33 P10:P12 L22:L24">
    <cfRule type="expression" dxfId="1845" priority="30">
      <formula>$S$33="встреча играется"</formula>
    </cfRule>
  </conditionalFormatting>
  <conditionalFormatting sqref="I33:R33">
    <cfRule type="expression" dxfId="1844" priority="3">
      <formula>$S$33="сыграна"</formula>
    </cfRule>
  </conditionalFormatting>
  <conditionalFormatting sqref="I34:R34 O13:O15 M19:M21">
    <cfRule type="expression" dxfId="1843" priority="31">
      <formula>$S$34="встреча играется"</formula>
    </cfRule>
  </conditionalFormatting>
  <conditionalFormatting sqref="I34:R34">
    <cfRule type="expression" dxfId="1842" priority="4">
      <formula>$S$34="сыграна"</formula>
    </cfRule>
  </conditionalFormatting>
  <conditionalFormatting sqref="I35:R35 Q7:Q9 K25:K27">
    <cfRule type="expression" dxfId="1841" priority="32">
      <formula>$S$35="встреча играется"</formula>
    </cfRule>
  </conditionalFormatting>
  <conditionalFormatting sqref="I36:R36 R16:R18 N28:N30">
    <cfRule type="expression" dxfId="1840" priority="33">
      <formula>$S$36="встреча играется"</formula>
    </cfRule>
  </conditionalFormatting>
  <conditionalFormatting sqref="I37:R37 O10:O12 L19:L21">
    <cfRule type="expression" dxfId="1839" priority="34">
      <formula>$S$37="встреча играется"</formula>
    </cfRule>
  </conditionalFormatting>
  <conditionalFormatting sqref="I38:R38 P7:P9 K22:K24">
    <cfRule type="expression" dxfId="1838" priority="35">
      <formula>$S$38="встреча играется"</formula>
    </cfRule>
  </conditionalFormatting>
  <conditionalFormatting sqref="I39:R39 R13:R15 M28:M30">
    <cfRule type="expression" dxfId="1837" priority="36">
      <formula>$S$39="встреча играется"</formula>
    </cfRule>
  </conditionalFormatting>
  <conditionalFormatting sqref="I40:R40 Q16:Q18 N25:N27">
    <cfRule type="expression" dxfId="1836" priority="37">
      <formula>$S$40="встреча играется"</formula>
    </cfRule>
  </conditionalFormatting>
  <conditionalFormatting sqref="I41:R41 O7:O9 K19:K21">
    <cfRule type="expression" dxfId="1835" priority="38">
      <formula>$S$41="встреча играется"</formula>
    </cfRule>
  </conditionalFormatting>
  <conditionalFormatting sqref="I42:R42 R10:R12 L28:L30">
    <cfRule type="expression" dxfId="1834" priority="39">
      <formula>$S$42="встреча играется"</formula>
    </cfRule>
  </conditionalFormatting>
  <conditionalFormatting sqref="I43:R43 P16:P18 N22:N24">
    <cfRule type="expression" dxfId="1833" priority="40">
      <formula>$S$43="встреча играется"</formula>
    </cfRule>
  </conditionalFormatting>
  <conditionalFormatting sqref="I44:R44 Q13:Q15 M25:M27">
    <cfRule type="expression" dxfId="1832" priority="41">
      <formula>$S$44="встреча играется"</formula>
    </cfRule>
  </conditionalFormatting>
  <conditionalFormatting sqref="I44:R44">
    <cfRule type="expression" dxfId="1831" priority="14">
      <formula>$S$44="сыграна"</formula>
    </cfRule>
  </conditionalFormatting>
  <conditionalFormatting sqref="I45:R45 R7:R9 K28:K30">
    <cfRule type="expression" dxfId="1830" priority="42">
      <formula>$S$45="встреча играется"</formula>
    </cfRule>
  </conditionalFormatting>
  <conditionalFormatting sqref="I45:R45">
    <cfRule type="expression" dxfId="1829" priority="15">
      <formula>$S$45="сыграна"</formula>
    </cfRule>
  </conditionalFormatting>
  <conditionalFormatting sqref="I46:R46 O16:O18 N19:N21">
    <cfRule type="expression" dxfId="1828" priority="43">
      <formula>$S$46="встреча играется"</formula>
    </cfRule>
  </conditionalFormatting>
  <conditionalFormatting sqref="I47:R47 Q10:Q12 L25:L27">
    <cfRule type="expression" dxfId="1827" priority="44">
      <formula>$S$47="встреча играется"</formula>
    </cfRule>
  </conditionalFormatting>
  <conditionalFormatting sqref="I48:R48 P13:P15 M22:M24">
    <cfRule type="expression" dxfId="1826" priority="45">
      <formula>$S$48="встреча играется"</formula>
    </cfRule>
  </conditionalFormatting>
  <conditionalFormatting sqref="I49:R49 M7:M9 K13:K15">
    <cfRule type="expression" dxfId="1825" priority="46">
      <formula>$S$49="встреча играется"</formula>
    </cfRule>
  </conditionalFormatting>
  <conditionalFormatting sqref="I50:R50 N10:N12 L16:L18">
    <cfRule type="expression" dxfId="1824" priority="47">
      <formula>$S$50="встреча играется"</formula>
    </cfRule>
  </conditionalFormatting>
  <conditionalFormatting sqref="I51:R51 Q19:Q21 O25:O27">
    <cfRule type="expression" dxfId="1823" priority="48">
      <formula>$S$51="встреча играется"</formula>
    </cfRule>
  </conditionalFormatting>
  <conditionalFormatting sqref="I52:R52 R22:R24 P28:P30">
    <cfRule type="expression" dxfId="1822" priority="49">
      <formula>$S$52="встреча играется"</formula>
    </cfRule>
  </conditionalFormatting>
  <conditionalFormatting sqref="I53:R53 N7:N9 K16:K18">
    <cfRule type="expression" dxfId="1821" priority="50">
      <formula>$S$53="встреча играется"</formula>
    </cfRule>
  </conditionalFormatting>
  <conditionalFormatting sqref="I54:R54 M10:M12 L13:L15">
    <cfRule type="expression" dxfId="1820" priority="51">
      <formula>$S$54="встреча играется"</formula>
    </cfRule>
  </conditionalFormatting>
  <conditionalFormatting sqref="I55:R55 Q22:Q24 P25:P27">
    <cfRule type="expression" dxfId="1819" priority="26">
      <formula>$S$55="встреча играется"</formula>
    </cfRule>
  </conditionalFormatting>
  <conditionalFormatting sqref="I56:R56 R19:R21 O28:O30">
    <cfRule type="expression" dxfId="1818" priority="52">
      <formula>$S$56="встреча играется"</formula>
    </cfRule>
  </conditionalFormatting>
  <conditionalFormatting sqref="I56:R56">
    <cfRule type="expression" dxfId="1817" priority="2">
      <formula>$S$56="сыграна"</formula>
    </cfRule>
  </conditionalFormatting>
  <conditionalFormatting sqref="I57:R57 L7:L9 K10:K12">
    <cfRule type="expression" dxfId="1816" priority="53">
      <formula>$S$57="встреча играется"</formula>
    </cfRule>
  </conditionalFormatting>
  <conditionalFormatting sqref="I57:R57">
    <cfRule type="expression" dxfId="1815" priority="1">
      <formula>$S$57="сыграна"</formula>
    </cfRule>
  </conditionalFormatting>
  <conditionalFormatting sqref="I58:R58 N13:N15 M16:M18">
    <cfRule type="expression" dxfId="1814" priority="54">
      <formula>$S$58="встреча играется"</formula>
    </cfRule>
  </conditionalFormatting>
  <conditionalFormatting sqref="I58:R58">
    <cfRule type="expression" dxfId="1813" priority="27">
      <formula>$S$58="сыграна"</formula>
    </cfRule>
  </conditionalFormatting>
  <conditionalFormatting sqref="I59:R59 P19:P21 O22:O24">
    <cfRule type="expression" dxfId="1812" priority="55">
      <formula>$S$59="встреча играется"</formula>
    </cfRule>
  </conditionalFormatting>
  <conditionalFormatting sqref="I59:R59">
    <cfRule type="expression" dxfId="1811" priority="28">
      <formula>$S$59="сыграна"</formula>
    </cfRule>
  </conditionalFormatting>
  <conditionalFormatting sqref="I60:R60 R25:R27 Q28:Q30">
    <cfRule type="expression" dxfId="1810" priority="56">
      <formula>$S$60="встреча играется"</formula>
    </cfRule>
  </conditionalFormatting>
  <conditionalFormatting sqref="I60:R60">
    <cfRule type="expression" dxfId="1809" priority="29">
      <formula>$S$60="сыграна"</formula>
    </cfRule>
  </conditionalFormatting>
  <dataValidations count="1">
    <dataValidation type="list" allowBlank="1" sqref="P33:P60" xr:uid="{00000000-0002-0000-2D00-000000000000}">
      <formula1>'D6'!Список_счета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IF('D7'!Уч2="","",'D7'!Уч2)</f>
        <v/>
      </c>
      <c r="K33" s="52" t="str">
        <f t="shared" ref="K33:K60" si="0">"-"</f>
        <v>-</v>
      </c>
      <c r="L33" s="123" t="str">
        <f>IF('D7'!Уч6="","",'D7'!Уч6)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IF('D7'!Уч3="","",'D7'!Уч3)</f>
        <v/>
      </c>
      <c r="K34" s="57" t="str">
        <f t="shared" si="0"/>
        <v>-</v>
      </c>
      <c r="L34" s="126" t="str">
        <f>IF('D7'!Уч5="","",'D7'!Уч5)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IF('D7'!Уч1="","",'D7'!Уч1)</f>
        <v/>
      </c>
      <c r="K35" s="61" t="str">
        <f t="shared" si="0"/>
        <v>-</v>
      </c>
      <c r="L35" s="129" t="str">
        <f>IF('D7'!Уч7="","",'D7'!Уч7)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IF('D7'!Уч4="","",'D7'!Уч4)</f>
        <v/>
      </c>
      <c r="K36" s="65" t="str">
        <f t="shared" si="0"/>
        <v>-</v>
      </c>
      <c r="L36" s="120" t="str">
        <f>IF('D7'!Уч8="","",'D7'!Уч8)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IF('D7'!Уч5="","",'D7'!Уч5)</f>
        <v/>
      </c>
      <c r="K37" s="52" t="str">
        <f t="shared" si="0"/>
        <v>-</v>
      </c>
      <c r="L37" s="123" t="str">
        <f>IF('D7'!Уч2="","",'D7'!Уч2)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IF('D7'!Уч6="","",'D7'!Уч6)</f>
        <v/>
      </c>
      <c r="K38" s="57" t="str">
        <f t="shared" si="0"/>
        <v>-</v>
      </c>
      <c r="L38" s="126" t="str">
        <f>IF('D7'!Уч1="","",'D7'!Уч1)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IF('D7'!Уч8="","",'D7'!Уч8)</f>
        <v/>
      </c>
      <c r="K39" s="61" t="str">
        <f t="shared" si="0"/>
        <v>-</v>
      </c>
      <c r="L39" s="129" t="str">
        <f>IF('D7'!Уч3="","",'D7'!Уч3)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IF('D7'!Уч7="","",'D7'!Уч7)</f>
        <v/>
      </c>
      <c r="K40" s="65" t="str">
        <f t="shared" si="0"/>
        <v>-</v>
      </c>
      <c r="L40" s="120" t="str">
        <f>IF('D7'!Уч4="","",'D7'!Уч4)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IF('D7'!Уч1="","",'D7'!Уч1)</f>
        <v/>
      </c>
      <c r="K41" s="52" t="str">
        <f t="shared" si="0"/>
        <v>-</v>
      </c>
      <c r="L41" s="123" t="str">
        <f>IF('D7'!Уч5="","",'D7'!Уч5)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IF('D7'!Уч2="","",'D7'!Уч2)</f>
        <v/>
      </c>
      <c r="K42" s="57" t="str">
        <f t="shared" si="0"/>
        <v>-</v>
      </c>
      <c r="L42" s="126" t="str">
        <f>IF('D7'!Уч8="","",'D7'!Уч8)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IF('D7'!Уч4="","",'D7'!Уч4)</f>
        <v/>
      </c>
      <c r="K43" s="61" t="str">
        <f t="shared" si="0"/>
        <v>-</v>
      </c>
      <c r="L43" s="129" t="str">
        <f>IF('D7'!Уч6="","",'D7'!Уч6)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IF('D7'!Уч3="","",'D7'!Уч3)</f>
        <v/>
      </c>
      <c r="K44" s="65" t="str">
        <f t="shared" si="0"/>
        <v>-</v>
      </c>
      <c r="L44" s="120" t="str">
        <f>IF('D7'!Уч7="","",'D7'!Уч7)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IF('D7'!Уч8="","",'D7'!Уч8)</f>
        <v/>
      </c>
      <c r="K45" s="52" t="str">
        <f t="shared" si="0"/>
        <v>-</v>
      </c>
      <c r="L45" s="123" t="str">
        <f>IF('D7'!Уч1="","",'D7'!Уч1)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IF('D7'!Уч5="","",'D7'!Уч5)</f>
        <v/>
      </c>
      <c r="K46" s="57" t="str">
        <f t="shared" si="0"/>
        <v>-</v>
      </c>
      <c r="L46" s="126" t="str">
        <f>IF('D7'!Уч4="","",'D7'!Уч4)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IF('D7'!Уч7="","",'D7'!Уч7)</f>
        <v/>
      </c>
      <c r="K47" s="61" t="str">
        <f t="shared" si="0"/>
        <v>-</v>
      </c>
      <c r="L47" s="129" t="str">
        <f>IF('D7'!Уч2="","",'D7'!Уч2)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IF('D7'!Уч6="","",'D7'!Уч6)</f>
        <v/>
      </c>
      <c r="K48" s="65" t="str">
        <f t="shared" si="0"/>
        <v>-</v>
      </c>
      <c r="L48" s="120" t="str">
        <f>IF('D7'!Уч3="","",'D7'!Уч3)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IF('D7'!Уч1="","",'D7'!Уч1)</f>
        <v/>
      </c>
      <c r="K49" s="52" t="str">
        <f t="shared" si="0"/>
        <v>-</v>
      </c>
      <c r="L49" s="123" t="str">
        <f>IF('D7'!Уч3="","",'D7'!Уч3)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IF('D7'!Уч2="","",'D7'!Уч2)</f>
        <v/>
      </c>
      <c r="K50" s="57" t="str">
        <f t="shared" si="0"/>
        <v>-</v>
      </c>
      <c r="L50" s="126" t="str">
        <f>IF('D7'!Уч4="","",'D7'!Уч4)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IF('D7'!Уч5="","",'D7'!Уч5)</f>
        <v/>
      </c>
      <c r="K51" s="61" t="str">
        <f t="shared" si="0"/>
        <v>-</v>
      </c>
      <c r="L51" s="129" t="str">
        <f>IF('D7'!Уч7="","",'D7'!Уч7)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IF('D7'!Уч6="","",'D7'!Уч6)</f>
        <v/>
      </c>
      <c r="K52" s="65" t="str">
        <f t="shared" si="0"/>
        <v>-</v>
      </c>
      <c r="L52" s="120" t="str">
        <f>IF('D7'!Уч8="","",'D7'!Уч8)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IF('D7'!Уч4="","",'D7'!Уч4)</f>
        <v/>
      </c>
      <c r="K53" s="52" t="str">
        <f t="shared" si="0"/>
        <v>-</v>
      </c>
      <c r="L53" s="123" t="str">
        <f>IF('D7'!Уч1="","",'D7'!Уч1)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IF('D7'!Уч3="","",'D7'!Уч3)</f>
        <v/>
      </c>
      <c r="K54" s="57" t="str">
        <f t="shared" si="0"/>
        <v>-</v>
      </c>
      <c r="L54" s="126" t="str">
        <f>IF('D7'!Уч2="","",'D7'!Уч2)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IF('D7'!Уч7="","",'D7'!Уч7)</f>
        <v/>
      </c>
      <c r="K55" s="61" t="str">
        <f t="shared" si="0"/>
        <v>-</v>
      </c>
      <c r="L55" s="129" t="str">
        <f>IF('D7'!Уч6="","",'D7'!Уч6)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IF('D7'!Уч8="","",'D7'!Уч8)</f>
        <v/>
      </c>
      <c r="K56" s="65" t="str">
        <f t="shared" si="0"/>
        <v>-</v>
      </c>
      <c r="L56" s="120" t="str">
        <f>IF('D7'!Уч5="","",'D7'!Уч5)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IF('D7'!Уч1="","",'D7'!Уч1)</f>
        <v/>
      </c>
      <c r="K57" s="52" t="str">
        <f t="shared" si="0"/>
        <v>-</v>
      </c>
      <c r="L57" s="123" t="str">
        <f>IF('D7'!Уч2="","",'D7'!Уч2)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IF('D7'!Уч3="","",'D7'!Уч3)</f>
        <v/>
      </c>
      <c r="K58" s="57" t="str">
        <f t="shared" si="0"/>
        <v>-</v>
      </c>
      <c r="L58" s="126" t="str">
        <f>IF('D7'!Уч4="","",'D7'!Уч4)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IF('D7'!Уч5="","",'D7'!Уч5)</f>
        <v/>
      </c>
      <c r="K59" s="61" t="str">
        <f t="shared" si="0"/>
        <v>-</v>
      </c>
      <c r="L59" s="129" t="str">
        <f>IF('D7'!Уч6="","",'D7'!Уч6)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IF('D7'!Уч7="","",'D7'!Уч7)</f>
        <v/>
      </c>
      <c r="K60" s="65" t="str">
        <f t="shared" si="0"/>
        <v>-</v>
      </c>
      <c r="L60" s="120" t="str">
        <f>IF('D7'!Уч8="","",'D7'!Уч8)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808" priority="5">
      <formula>$S$35="сыграна"</formula>
    </cfRule>
  </conditionalFormatting>
  <conditionalFormatting sqref="I36:Q36">
    <cfRule type="expression" dxfId="1807" priority="6">
      <formula>$S$36="сыграна"</formula>
    </cfRule>
  </conditionalFormatting>
  <conditionalFormatting sqref="I37:Q37">
    <cfRule type="expression" dxfId="1806" priority="7">
      <formula>$S$37="сыграна"</formula>
    </cfRule>
  </conditionalFormatting>
  <conditionalFormatting sqref="I38:Q38">
    <cfRule type="expression" dxfId="1805" priority="8">
      <formula>$S$38="сыграна"</formula>
    </cfRule>
  </conditionalFormatting>
  <conditionalFormatting sqref="I39:Q39">
    <cfRule type="expression" dxfId="1804" priority="9">
      <formula>$S$39="сыграна"</formula>
    </cfRule>
  </conditionalFormatting>
  <conditionalFormatting sqref="I40:Q40">
    <cfRule type="expression" dxfId="1803" priority="10">
      <formula>$S$40="сыграна"</formula>
    </cfRule>
  </conditionalFormatting>
  <conditionalFormatting sqref="I41:Q41">
    <cfRule type="expression" dxfId="1802" priority="11">
      <formula>$S$41="сыграна"</formula>
    </cfRule>
  </conditionalFormatting>
  <conditionalFormatting sqref="I42:Q42">
    <cfRule type="expression" dxfId="1801" priority="12">
      <formula>$S$42="сыграна"</formula>
    </cfRule>
  </conditionalFormatting>
  <conditionalFormatting sqref="I43:Q43">
    <cfRule type="expression" dxfId="1800" priority="13">
      <formula>$S$43="сыграна"</formula>
    </cfRule>
  </conditionalFormatting>
  <conditionalFormatting sqref="I46:Q46">
    <cfRule type="expression" dxfId="1799" priority="16">
      <formula>$S$46="сыграна"</formula>
    </cfRule>
  </conditionalFormatting>
  <conditionalFormatting sqref="I47:Q47">
    <cfRule type="expression" dxfId="1798" priority="17">
      <formula>$S$47="сыграна"</formula>
    </cfRule>
  </conditionalFormatting>
  <conditionalFormatting sqref="I48:Q48">
    <cfRule type="expression" dxfId="1797" priority="18">
      <formula>$S$48="сыграна"</formula>
    </cfRule>
  </conditionalFormatting>
  <conditionalFormatting sqref="I49:Q49">
    <cfRule type="expression" dxfId="1796" priority="19">
      <formula>$S$49="сыграна"</formula>
    </cfRule>
  </conditionalFormatting>
  <conditionalFormatting sqref="I50:Q50">
    <cfRule type="expression" dxfId="1795" priority="20">
      <formula>$S$50="сыграна"</formula>
    </cfRule>
  </conditionalFormatting>
  <conditionalFormatting sqref="I51:Q51">
    <cfRule type="expression" dxfId="1794" priority="21">
      <formula>$S$51="сыграна"</formula>
    </cfRule>
  </conditionalFormatting>
  <conditionalFormatting sqref="I52:Q52">
    <cfRule type="expression" dxfId="1793" priority="22">
      <formula>$S$52="сыграна"</formula>
    </cfRule>
  </conditionalFormatting>
  <conditionalFormatting sqref="I53:Q53">
    <cfRule type="expression" dxfId="1792" priority="23">
      <formula>$S$53="сыграна"</formula>
    </cfRule>
  </conditionalFormatting>
  <conditionalFormatting sqref="I54:Q54">
    <cfRule type="expression" dxfId="1791" priority="24">
      <formula>$S$54="сыграна"</formula>
    </cfRule>
  </conditionalFormatting>
  <conditionalFormatting sqref="I55:Q55">
    <cfRule type="expression" dxfId="1790" priority="25">
      <formula>$S$55="сыграна"</formula>
    </cfRule>
  </conditionalFormatting>
  <conditionalFormatting sqref="I33:R33 P10:P12 L22:L24">
    <cfRule type="expression" dxfId="1789" priority="30">
      <formula>$S$33="встреча играется"</formula>
    </cfRule>
  </conditionalFormatting>
  <conditionalFormatting sqref="I33:R33">
    <cfRule type="expression" dxfId="1788" priority="3">
      <formula>$S$33="сыграна"</formula>
    </cfRule>
  </conditionalFormatting>
  <conditionalFormatting sqref="I34:R34 O13:O15 M19:M21">
    <cfRule type="expression" dxfId="1787" priority="31">
      <formula>$S$34="встреча играется"</formula>
    </cfRule>
  </conditionalFormatting>
  <conditionalFormatting sqref="I34:R34">
    <cfRule type="expression" dxfId="1786" priority="4">
      <formula>$S$34="сыграна"</formula>
    </cfRule>
  </conditionalFormatting>
  <conditionalFormatting sqref="I35:R35 Q7:Q9 K25:K27">
    <cfRule type="expression" dxfId="1785" priority="32">
      <formula>$S$35="встреча играется"</formula>
    </cfRule>
  </conditionalFormatting>
  <conditionalFormatting sqref="I36:R36 R16:R18 N28:N30">
    <cfRule type="expression" dxfId="1784" priority="33">
      <formula>$S$36="встреча играется"</formula>
    </cfRule>
  </conditionalFormatting>
  <conditionalFormatting sqref="I37:R37 O10:O12 L19:L21">
    <cfRule type="expression" dxfId="1783" priority="34">
      <formula>$S$37="встреча играется"</formula>
    </cfRule>
  </conditionalFormatting>
  <conditionalFormatting sqref="I38:R38 P7:P9 K22:K24">
    <cfRule type="expression" dxfId="1782" priority="35">
      <formula>$S$38="встреча играется"</formula>
    </cfRule>
  </conditionalFormatting>
  <conditionalFormatting sqref="I39:R39 R13:R15 M28:M30">
    <cfRule type="expression" dxfId="1781" priority="36">
      <formula>$S$39="встреча играется"</formula>
    </cfRule>
  </conditionalFormatting>
  <conditionalFormatting sqref="I40:R40 Q16:Q18 N25:N27">
    <cfRule type="expression" dxfId="1780" priority="37">
      <formula>$S$40="встреча играется"</formula>
    </cfRule>
  </conditionalFormatting>
  <conditionalFormatting sqref="I41:R41 O7:O9 K19:K21">
    <cfRule type="expression" dxfId="1779" priority="38">
      <formula>$S$41="встреча играется"</formula>
    </cfRule>
  </conditionalFormatting>
  <conditionalFormatting sqref="I42:R42 R10:R12 L28:L30">
    <cfRule type="expression" dxfId="1778" priority="39">
      <formula>$S$42="встреча играется"</formula>
    </cfRule>
  </conditionalFormatting>
  <conditionalFormatting sqref="I43:R43 P16:P18 N22:N24">
    <cfRule type="expression" dxfId="1777" priority="40">
      <formula>$S$43="встреча играется"</formula>
    </cfRule>
  </conditionalFormatting>
  <conditionalFormatting sqref="I44:R44 Q13:Q15 M25:M27">
    <cfRule type="expression" dxfId="1776" priority="41">
      <formula>$S$44="встреча играется"</formula>
    </cfRule>
  </conditionalFormatting>
  <conditionalFormatting sqref="I44:R44">
    <cfRule type="expression" dxfId="1775" priority="14">
      <formula>$S$44="сыграна"</formula>
    </cfRule>
  </conditionalFormatting>
  <conditionalFormatting sqref="I45:R45 R7:R9 K28:K30">
    <cfRule type="expression" dxfId="1774" priority="42">
      <formula>$S$45="встреча играется"</formula>
    </cfRule>
  </conditionalFormatting>
  <conditionalFormatting sqref="I45:R45">
    <cfRule type="expression" dxfId="1773" priority="15">
      <formula>$S$45="сыграна"</formula>
    </cfRule>
  </conditionalFormatting>
  <conditionalFormatting sqref="I46:R46 O16:O18 N19:N21">
    <cfRule type="expression" dxfId="1772" priority="43">
      <formula>$S$46="встреча играется"</formula>
    </cfRule>
  </conditionalFormatting>
  <conditionalFormatting sqref="I47:R47 Q10:Q12 L25:L27">
    <cfRule type="expression" dxfId="1771" priority="44">
      <formula>$S$47="встреча играется"</formula>
    </cfRule>
  </conditionalFormatting>
  <conditionalFormatting sqref="I48:R48 P13:P15 M22:M24">
    <cfRule type="expression" dxfId="1770" priority="45">
      <formula>$S$48="встреча играется"</formula>
    </cfRule>
  </conditionalFormatting>
  <conditionalFormatting sqref="I49:R49 M7:M9 K13:K15">
    <cfRule type="expression" dxfId="1769" priority="46">
      <formula>$S$49="встреча играется"</formula>
    </cfRule>
  </conditionalFormatting>
  <conditionalFormatting sqref="I50:R50 N10:N12 L16:L18">
    <cfRule type="expression" dxfId="1768" priority="47">
      <formula>$S$50="встреча играется"</formula>
    </cfRule>
  </conditionalFormatting>
  <conditionalFormatting sqref="I51:R51 Q19:Q21 O25:O27">
    <cfRule type="expression" dxfId="1767" priority="48">
      <formula>$S$51="встреча играется"</formula>
    </cfRule>
  </conditionalFormatting>
  <conditionalFormatting sqref="I52:R52 R22:R24 P28:P30">
    <cfRule type="expression" dxfId="1766" priority="49">
      <formula>$S$52="встреча играется"</formula>
    </cfRule>
  </conditionalFormatting>
  <conditionalFormatting sqref="I53:R53 N7:N9 K16:K18">
    <cfRule type="expression" dxfId="1765" priority="50">
      <formula>$S$53="встреча играется"</formula>
    </cfRule>
  </conditionalFormatting>
  <conditionalFormatting sqref="I54:R54 M10:M12 L13:L15">
    <cfRule type="expression" dxfId="1764" priority="51">
      <formula>$S$54="встреча играется"</formula>
    </cfRule>
  </conditionalFormatting>
  <conditionalFormatting sqref="I55:R55 Q22:Q24 P25:P27">
    <cfRule type="expression" dxfId="1763" priority="26">
      <formula>$S$55="встреча играется"</formula>
    </cfRule>
  </conditionalFormatting>
  <conditionalFormatting sqref="I56:R56 R19:R21 O28:O30">
    <cfRule type="expression" dxfId="1762" priority="52">
      <formula>$S$56="встреча играется"</formula>
    </cfRule>
  </conditionalFormatting>
  <conditionalFormatting sqref="I56:R56">
    <cfRule type="expression" dxfId="1761" priority="2">
      <formula>$S$56="сыграна"</formula>
    </cfRule>
  </conditionalFormatting>
  <conditionalFormatting sqref="I57:R57 L7:L9 K10:K12">
    <cfRule type="expression" dxfId="1760" priority="53">
      <formula>$S$57="встреча играется"</formula>
    </cfRule>
  </conditionalFormatting>
  <conditionalFormatting sqref="I57:R57">
    <cfRule type="expression" dxfId="1759" priority="1">
      <formula>$S$57="сыграна"</formula>
    </cfRule>
  </conditionalFormatting>
  <conditionalFormatting sqref="I58:R58 N13:N15 M16:M18">
    <cfRule type="expression" dxfId="1758" priority="54">
      <formula>$S$58="встреча играется"</formula>
    </cfRule>
  </conditionalFormatting>
  <conditionalFormatting sqref="I58:R58">
    <cfRule type="expression" dxfId="1757" priority="27">
      <formula>$S$58="сыграна"</formula>
    </cfRule>
  </conditionalFormatting>
  <conditionalFormatting sqref="I59:R59 P19:P21 O22:O24">
    <cfRule type="expression" dxfId="1756" priority="55">
      <formula>$S$59="встреча играется"</formula>
    </cfRule>
  </conditionalFormatting>
  <conditionalFormatting sqref="I59:R59">
    <cfRule type="expression" dxfId="1755" priority="28">
      <formula>$S$59="сыграна"</formula>
    </cfRule>
  </conditionalFormatting>
  <conditionalFormatting sqref="I60:R60 R25:R27 Q28:Q30">
    <cfRule type="expression" dxfId="1754" priority="56">
      <formula>$S$60="встреча играется"</formula>
    </cfRule>
  </conditionalFormatting>
  <conditionalFormatting sqref="I60:R60">
    <cfRule type="expression" dxfId="1753" priority="29">
      <formula>$S$60="сыграна"</formula>
    </cfRule>
  </conditionalFormatting>
  <dataValidations count="1">
    <dataValidation type="list" allowBlank="1" sqref="P33:P60" xr:uid="{00000000-0002-0000-2E00-000000000000}">
      <formula1>'D7'!Список_счета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IF('D8'!Уч2="","",'D8'!Уч2)</f>
        <v/>
      </c>
      <c r="K33" s="52" t="str">
        <f t="shared" ref="K33:K60" si="0">"-"</f>
        <v>-</v>
      </c>
      <c r="L33" s="123" t="str">
        <f>IF('D8'!Уч6="","",'D8'!Уч6)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IF('D8'!Уч3="","",'D8'!Уч3)</f>
        <v/>
      </c>
      <c r="K34" s="57" t="str">
        <f t="shared" si="0"/>
        <v>-</v>
      </c>
      <c r="L34" s="126" t="str">
        <f>IF('D8'!Уч5="","",'D8'!Уч5)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IF('D8'!Уч1="","",'D8'!Уч1)</f>
        <v/>
      </c>
      <c r="K35" s="61" t="str">
        <f t="shared" si="0"/>
        <v>-</v>
      </c>
      <c r="L35" s="129" t="str">
        <f>IF('D8'!Уч7="","",'D8'!Уч7)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IF('D8'!Уч4="","",'D8'!Уч4)</f>
        <v/>
      </c>
      <c r="K36" s="65" t="str">
        <f t="shared" si="0"/>
        <v>-</v>
      </c>
      <c r="L36" s="120" t="str">
        <f>IF('D8'!Уч8="","",'D8'!Уч8)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IF('D8'!Уч5="","",'D8'!Уч5)</f>
        <v/>
      </c>
      <c r="K37" s="52" t="str">
        <f t="shared" si="0"/>
        <v>-</v>
      </c>
      <c r="L37" s="123" t="str">
        <f>IF('D8'!Уч2="","",'D8'!Уч2)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IF('D8'!Уч6="","",'D8'!Уч6)</f>
        <v/>
      </c>
      <c r="K38" s="57" t="str">
        <f t="shared" si="0"/>
        <v>-</v>
      </c>
      <c r="L38" s="126" t="str">
        <f>IF('D8'!Уч1="","",'D8'!Уч1)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IF('D8'!Уч8="","",'D8'!Уч8)</f>
        <v/>
      </c>
      <c r="K39" s="61" t="str">
        <f t="shared" si="0"/>
        <v>-</v>
      </c>
      <c r="L39" s="129" t="str">
        <f>IF('D8'!Уч3="","",'D8'!Уч3)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IF('D8'!Уч7="","",'D8'!Уч7)</f>
        <v/>
      </c>
      <c r="K40" s="65" t="str">
        <f t="shared" si="0"/>
        <v>-</v>
      </c>
      <c r="L40" s="120" t="str">
        <f>IF('D8'!Уч4="","",'D8'!Уч4)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IF('D8'!Уч1="","",'D8'!Уч1)</f>
        <v/>
      </c>
      <c r="K41" s="52" t="str">
        <f t="shared" si="0"/>
        <v>-</v>
      </c>
      <c r="L41" s="123" t="str">
        <f>IF('D8'!Уч5="","",'D8'!Уч5)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IF('D8'!Уч2="","",'D8'!Уч2)</f>
        <v/>
      </c>
      <c r="K42" s="57" t="str">
        <f t="shared" si="0"/>
        <v>-</v>
      </c>
      <c r="L42" s="126" t="str">
        <f>IF('D8'!Уч8="","",'D8'!Уч8)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IF('D8'!Уч4="","",'D8'!Уч4)</f>
        <v/>
      </c>
      <c r="K43" s="61" t="str">
        <f t="shared" si="0"/>
        <v>-</v>
      </c>
      <c r="L43" s="129" t="str">
        <f>IF('D8'!Уч6="","",'D8'!Уч6)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IF('D8'!Уч3="","",'D8'!Уч3)</f>
        <v/>
      </c>
      <c r="K44" s="65" t="str">
        <f t="shared" si="0"/>
        <v>-</v>
      </c>
      <c r="L44" s="120" t="str">
        <f>IF('D8'!Уч7="","",'D8'!Уч7)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IF('D8'!Уч8="","",'D8'!Уч8)</f>
        <v/>
      </c>
      <c r="K45" s="52" t="str">
        <f t="shared" si="0"/>
        <v>-</v>
      </c>
      <c r="L45" s="123" t="str">
        <f>IF('D8'!Уч1="","",'D8'!Уч1)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IF('D8'!Уч5="","",'D8'!Уч5)</f>
        <v/>
      </c>
      <c r="K46" s="57" t="str">
        <f t="shared" si="0"/>
        <v>-</v>
      </c>
      <c r="L46" s="126" t="str">
        <f>IF('D8'!Уч4="","",'D8'!Уч4)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IF('D8'!Уч7="","",'D8'!Уч7)</f>
        <v/>
      </c>
      <c r="K47" s="61" t="str">
        <f t="shared" si="0"/>
        <v>-</v>
      </c>
      <c r="L47" s="129" t="str">
        <f>IF('D8'!Уч2="","",'D8'!Уч2)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IF('D8'!Уч6="","",'D8'!Уч6)</f>
        <v/>
      </c>
      <c r="K48" s="65" t="str">
        <f t="shared" si="0"/>
        <v>-</v>
      </c>
      <c r="L48" s="120" t="str">
        <f>IF('D8'!Уч3="","",'D8'!Уч3)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IF('D8'!Уч1="","",'D8'!Уч1)</f>
        <v/>
      </c>
      <c r="K49" s="52" t="str">
        <f t="shared" si="0"/>
        <v>-</v>
      </c>
      <c r="L49" s="123" t="str">
        <f>IF('D8'!Уч3="","",'D8'!Уч3)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IF('D8'!Уч2="","",'D8'!Уч2)</f>
        <v/>
      </c>
      <c r="K50" s="57" t="str">
        <f t="shared" si="0"/>
        <v>-</v>
      </c>
      <c r="L50" s="126" t="str">
        <f>IF('D8'!Уч4="","",'D8'!Уч4)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IF('D8'!Уч5="","",'D8'!Уч5)</f>
        <v/>
      </c>
      <c r="K51" s="61" t="str">
        <f t="shared" si="0"/>
        <v>-</v>
      </c>
      <c r="L51" s="129" t="str">
        <f>IF('D8'!Уч7="","",'D8'!Уч7)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IF('D8'!Уч6="","",'D8'!Уч6)</f>
        <v/>
      </c>
      <c r="K52" s="65" t="str">
        <f t="shared" si="0"/>
        <v>-</v>
      </c>
      <c r="L52" s="120" t="str">
        <f>IF('D8'!Уч8="","",'D8'!Уч8)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IF('D8'!Уч4="","",'D8'!Уч4)</f>
        <v/>
      </c>
      <c r="K53" s="52" t="str">
        <f t="shared" si="0"/>
        <v>-</v>
      </c>
      <c r="L53" s="123" t="str">
        <f>IF('D8'!Уч1="","",'D8'!Уч1)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IF('D8'!Уч3="","",'D8'!Уч3)</f>
        <v/>
      </c>
      <c r="K54" s="57" t="str">
        <f t="shared" si="0"/>
        <v>-</v>
      </c>
      <c r="L54" s="126" t="str">
        <f>IF('D8'!Уч2="","",'D8'!Уч2)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IF('D8'!Уч7="","",'D8'!Уч7)</f>
        <v/>
      </c>
      <c r="K55" s="61" t="str">
        <f t="shared" si="0"/>
        <v>-</v>
      </c>
      <c r="L55" s="129" t="str">
        <f>IF('D8'!Уч6="","",'D8'!Уч6)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IF('D8'!Уч8="","",'D8'!Уч8)</f>
        <v/>
      </c>
      <c r="K56" s="65" t="str">
        <f t="shared" si="0"/>
        <v>-</v>
      </c>
      <c r="L56" s="120" t="str">
        <f>IF('D8'!Уч5="","",'D8'!Уч5)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IF('D8'!Уч1="","",'D8'!Уч1)</f>
        <v/>
      </c>
      <c r="K57" s="52" t="str">
        <f t="shared" si="0"/>
        <v>-</v>
      </c>
      <c r="L57" s="123" t="str">
        <f>IF('D8'!Уч2="","",'D8'!Уч2)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IF('D8'!Уч3="","",'D8'!Уч3)</f>
        <v/>
      </c>
      <c r="K58" s="57" t="str">
        <f t="shared" si="0"/>
        <v>-</v>
      </c>
      <c r="L58" s="126" t="str">
        <f>IF('D8'!Уч4="","",'D8'!Уч4)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IF('D8'!Уч5="","",'D8'!Уч5)</f>
        <v/>
      </c>
      <c r="K59" s="61" t="str">
        <f t="shared" si="0"/>
        <v>-</v>
      </c>
      <c r="L59" s="129" t="str">
        <f>IF('D8'!Уч6="","",'D8'!Уч6)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IF('D8'!Уч7="","",'D8'!Уч7)</f>
        <v/>
      </c>
      <c r="K60" s="65" t="str">
        <f t="shared" si="0"/>
        <v>-</v>
      </c>
      <c r="L60" s="120" t="str">
        <f>IF('D8'!Уч8="","",'D8'!Уч8)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752" priority="5">
      <formula>$S$35="сыграна"</formula>
    </cfRule>
  </conditionalFormatting>
  <conditionalFormatting sqref="I36:Q36">
    <cfRule type="expression" dxfId="1751" priority="6">
      <formula>$S$36="сыграна"</formula>
    </cfRule>
  </conditionalFormatting>
  <conditionalFormatting sqref="I37:Q37">
    <cfRule type="expression" dxfId="1750" priority="7">
      <formula>$S$37="сыграна"</formula>
    </cfRule>
  </conditionalFormatting>
  <conditionalFormatting sqref="I38:Q38">
    <cfRule type="expression" dxfId="1749" priority="8">
      <formula>$S$38="сыграна"</formula>
    </cfRule>
  </conditionalFormatting>
  <conditionalFormatting sqref="I39:Q39">
    <cfRule type="expression" dxfId="1748" priority="9">
      <formula>$S$39="сыграна"</formula>
    </cfRule>
  </conditionalFormatting>
  <conditionalFormatting sqref="I40:Q40">
    <cfRule type="expression" dxfId="1747" priority="10">
      <formula>$S$40="сыграна"</formula>
    </cfRule>
  </conditionalFormatting>
  <conditionalFormatting sqref="I41:Q41">
    <cfRule type="expression" dxfId="1746" priority="11">
      <formula>$S$41="сыграна"</formula>
    </cfRule>
  </conditionalFormatting>
  <conditionalFormatting sqref="I42:Q42">
    <cfRule type="expression" dxfId="1745" priority="12">
      <formula>$S$42="сыграна"</formula>
    </cfRule>
  </conditionalFormatting>
  <conditionalFormatting sqref="I43:Q43">
    <cfRule type="expression" dxfId="1744" priority="13">
      <formula>$S$43="сыграна"</formula>
    </cfRule>
  </conditionalFormatting>
  <conditionalFormatting sqref="I46:Q46">
    <cfRule type="expression" dxfId="1743" priority="16">
      <formula>$S$46="сыграна"</formula>
    </cfRule>
  </conditionalFormatting>
  <conditionalFormatting sqref="I47:Q47">
    <cfRule type="expression" dxfId="1742" priority="17">
      <formula>$S$47="сыграна"</formula>
    </cfRule>
  </conditionalFormatting>
  <conditionalFormatting sqref="I48:Q48">
    <cfRule type="expression" dxfId="1741" priority="18">
      <formula>$S$48="сыграна"</formula>
    </cfRule>
  </conditionalFormatting>
  <conditionalFormatting sqref="I49:Q49">
    <cfRule type="expression" dxfId="1740" priority="19">
      <formula>$S$49="сыграна"</formula>
    </cfRule>
  </conditionalFormatting>
  <conditionalFormatting sqref="I50:Q50">
    <cfRule type="expression" dxfId="1739" priority="20">
      <formula>$S$50="сыграна"</formula>
    </cfRule>
  </conditionalFormatting>
  <conditionalFormatting sqref="I51:Q51">
    <cfRule type="expression" dxfId="1738" priority="21">
      <formula>$S$51="сыграна"</formula>
    </cfRule>
  </conditionalFormatting>
  <conditionalFormatting sqref="I52:Q52">
    <cfRule type="expression" dxfId="1737" priority="22">
      <formula>$S$52="сыграна"</formula>
    </cfRule>
  </conditionalFormatting>
  <conditionalFormatting sqref="I53:Q53">
    <cfRule type="expression" dxfId="1736" priority="23">
      <formula>$S$53="сыграна"</formula>
    </cfRule>
  </conditionalFormatting>
  <conditionalFormatting sqref="I54:Q54">
    <cfRule type="expression" dxfId="1735" priority="24">
      <formula>$S$54="сыграна"</formula>
    </cfRule>
  </conditionalFormatting>
  <conditionalFormatting sqref="I55:Q55">
    <cfRule type="expression" dxfId="1734" priority="25">
      <formula>$S$55="сыграна"</formula>
    </cfRule>
  </conditionalFormatting>
  <conditionalFormatting sqref="I33:R33 P10:P12 L22:L24">
    <cfRule type="expression" dxfId="1733" priority="30">
      <formula>$S$33="встреча играется"</formula>
    </cfRule>
  </conditionalFormatting>
  <conditionalFormatting sqref="I33:R33">
    <cfRule type="expression" dxfId="1732" priority="3">
      <formula>$S$33="сыграна"</formula>
    </cfRule>
  </conditionalFormatting>
  <conditionalFormatting sqref="I34:R34 O13:O15 M19:M21">
    <cfRule type="expression" dxfId="1731" priority="31">
      <formula>$S$34="встреча играется"</formula>
    </cfRule>
  </conditionalFormatting>
  <conditionalFormatting sqref="I34:R34">
    <cfRule type="expression" dxfId="1730" priority="4">
      <formula>$S$34="сыграна"</formula>
    </cfRule>
  </conditionalFormatting>
  <conditionalFormatting sqref="I35:R35 Q7:Q9 K25:K27">
    <cfRule type="expression" dxfId="1729" priority="32">
      <formula>$S$35="встреча играется"</formula>
    </cfRule>
  </conditionalFormatting>
  <conditionalFormatting sqref="I36:R36 R16:R18 N28:N30">
    <cfRule type="expression" dxfId="1728" priority="33">
      <formula>$S$36="встреча играется"</formula>
    </cfRule>
  </conditionalFormatting>
  <conditionalFormatting sqref="I37:R37 O10:O12 L19:L21">
    <cfRule type="expression" dxfId="1727" priority="34">
      <formula>$S$37="встреча играется"</formula>
    </cfRule>
  </conditionalFormatting>
  <conditionalFormatting sqref="I38:R38 P7:P9 K22:K24">
    <cfRule type="expression" dxfId="1726" priority="35">
      <formula>$S$38="встреча играется"</formula>
    </cfRule>
  </conditionalFormatting>
  <conditionalFormatting sqref="I39:R39 R13:R15 M28:M30">
    <cfRule type="expression" dxfId="1725" priority="36">
      <formula>$S$39="встреча играется"</formula>
    </cfRule>
  </conditionalFormatting>
  <conditionalFormatting sqref="I40:R40 Q16:Q18 N25:N27">
    <cfRule type="expression" dxfId="1724" priority="37">
      <formula>$S$40="встреча играется"</formula>
    </cfRule>
  </conditionalFormatting>
  <conditionalFormatting sqref="I41:R41 O7:O9 K19:K21">
    <cfRule type="expression" dxfId="1723" priority="38">
      <formula>$S$41="встреча играется"</formula>
    </cfRule>
  </conditionalFormatting>
  <conditionalFormatting sqref="I42:R42 R10:R12 L28:L30">
    <cfRule type="expression" dxfId="1722" priority="39">
      <formula>$S$42="встреча играется"</formula>
    </cfRule>
  </conditionalFormatting>
  <conditionalFormatting sqref="I43:R43 P16:P18 N22:N24">
    <cfRule type="expression" dxfId="1721" priority="40">
      <formula>$S$43="встреча играется"</formula>
    </cfRule>
  </conditionalFormatting>
  <conditionalFormatting sqref="I44:R44 Q13:Q15 M25:M27">
    <cfRule type="expression" dxfId="1720" priority="41">
      <formula>$S$44="встреча играется"</formula>
    </cfRule>
  </conditionalFormatting>
  <conditionalFormatting sqref="I44:R44">
    <cfRule type="expression" dxfId="1719" priority="14">
      <formula>$S$44="сыграна"</formula>
    </cfRule>
  </conditionalFormatting>
  <conditionalFormatting sqref="I45:R45 R7:R9 K28:K30">
    <cfRule type="expression" dxfId="1718" priority="42">
      <formula>$S$45="встреча играется"</formula>
    </cfRule>
  </conditionalFormatting>
  <conditionalFormatting sqref="I45:R45">
    <cfRule type="expression" dxfId="1717" priority="15">
      <formula>$S$45="сыграна"</formula>
    </cfRule>
  </conditionalFormatting>
  <conditionalFormatting sqref="I46:R46 O16:O18 N19:N21">
    <cfRule type="expression" dxfId="1716" priority="43">
      <formula>$S$46="встреча играется"</formula>
    </cfRule>
  </conditionalFormatting>
  <conditionalFormatting sqref="I47:R47 Q10:Q12 L25:L27">
    <cfRule type="expression" dxfId="1715" priority="44">
      <formula>$S$47="встреча играется"</formula>
    </cfRule>
  </conditionalFormatting>
  <conditionalFormatting sqref="I48:R48 P13:P15 M22:M24">
    <cfRule type="expression" dxfId="1714" priority="45">
      <formula>$S$48="встреча играется"</formula>
    </cfRule>
  </conditionalFormatting>
  <conditionalFormatting sqref="I49:R49 M7:M9 K13:K15">
    <cfRule type="expression" dxfId="1713" priority="46">
      <formula>$S$49="встреча играется"</formula>
    </cfRule>
  </conditionalFormatting>
  <conditionalFormatting sqref="I50:R50 N10:N12 L16:L18">
    <cfRule type="expression" dxfId="1712" priority="47">
      <formula>$S$50="встреча играется"</formula>
    </cfRule>
  </conditionalFormatting>
  <conditionalFormatting sqref="I51:R51 Q19:Q21 O25:O27">
    <cfRule type="expression" dxfId="1711" priority="48">
      <formula>$S$51="встреча играется"</formula>
    </cfRule>
  </conditionalFormatting>
  <conditionalFormatting sqref="I52:R52 R22:R24 P28:P30">
    <cfRule type="expression" dxfId="1710" priority="49">
      <formula>$S$52="встреча играется"</formula>
    </cfRule>
  </conditionalFormatting>
  <conditionalFormatting sqref="I53:R53 N7:N9 K16:K18">
    <cfRule type="expression" dxfId="1709" priority="50">
      <formula>$S$53="встреча играется"</formula>
    </cfRule>
  </conditionalFormatting>
  <conditionalFormatting sqref="I54:R54 M10:M12 L13:L15">
    <cfRule type="expression" dxfId="1708" priority="51">
      <formula>$S$54="встреча играется"</formula>
    </cfRule>
  </conditionalFormatting>
  <conditionalFormatting sqref="I55:R55 Q22:Q24 P25:P27">
    <cfRule type="expression" dxfId="1707" priority="26">
      <formula>$S$55="встреча играется"</formula>
    </cfRule>
  </conditionalFormatting>
  <conditionalFormatting sqref="I56:R56 R19:R21 O28:O30">
    <cfRule type="expression" dxfId="1706" priority="52">
      <formula>$S$56="встреча играется"</formula>
    </cfRule>
  </conditionalFormatting>
  <conditionalFormatting sqref="I56:R56">
    <cfRule type="expression" dxfId="1705" priority="2">
      <formula>$S$56="сыграна"</formula>
    </cfRule>
  </conditionalFormatting>
  <conditionalFormatting sqref="I57:R57 L7:L9 K10:K12">
    <cfRule type="expression" dxfId="1704" priority="53">
      <formula>$S$57="встреча играется"</formula>
    </cfRule>
  </conditionalFormatting>
  <conditionalFormatting sqref="I57:R57">
    <cfRule type="expression" dxfId="1703" priority="1">
      <formula>$S$57="сыграна"</formula>
    </cfRule>
  </conditionalFormatting>
  <conditionalFormatting sqref="I58:R58 N13:N15 M16:M18">
    <cfRule type="expression" dxfId="1702" priority="54">
      <formula>$S$58="встреча играется"</formula>
    </cfRule>
  </conditionalFormatting>
  <conditionalFormatting sqref="I58:R58">
    <cfRule type="expression" dxfId="1701" priority="27">
      <formula>$S$58="сыграна"</formula>
    </cfRule>
  </conditionalFormatting>
  <conditionalFormatting sqref="I59:R59 P19:P21 O22:O24">
    <cfRule type="expression" dxfId="1700" priority="55">
      <formula>$S$59="встреча играется"</formula>
    </cfRule>
  </conditionalFormatting>
  <conditionalFormatting sqref="I59:R59">
    <cfRule type="expression" dxfId="1699" priority="28">
      <formula>$S$59="сыграна"</formula>
    </cfRule>
  </conditionalFormatting>
  <conditionalFormatting sqref="I60:R60 R25:R27 Q28:Q30">
    <cfRule type="expression" dxfId="1698" priority="56">
      <formula>$S$60="встреча играется"</formula>
    </cfRule>
  </conditionalFormatting>
  <conditionalFormatting sqref="I60:R60">
    <cfRule type="expression" dxfId="1697" priority="29">
      <formula>$S$60="сыграна"</formula>
    </cfRule>
  </conditionalFormatting>
  <dataValidations count="1">
    <dataValidation type="list" allowBlank="1" sqref="P33:P60" xr:uid="{00000000-0002-0000-2F00-000000000000}">
      <formula1>'D8'!Список_счета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459</v>
      </c>
      <c r="E7" s="22"/>
      <c r="F7" s="67"/>
      <c r="G7" s="150">
        <v>1</v>
      </c>
      <c r="H7" s="97"/>
      <c r="I7" s="97"/>
      <c r="J7" s="100" t="s">
        <v>460</v>
      </c>
      <c r="K7" s="117"/>
      <c r="L7" s="23">
        <f>IF(LEFT(P68,1)="L",0,(IF(P68="","",(IF(LEFT(P68,1)&gt;RIGHT(P68,1),2,1)))))</f>
        <v>2</v>
      </c>
      <c r="M7" s="23">
        <f>IF(LEFT(P60,1)="L",0,(IF(P60="","",(IF(LEFT(P60,1)&gt;RIGHT(P60,1),2,1)))))</f>
        <v>2</v>
      </c>
      <c r="N7" s="23">
        <f>IF(RIGHT(P56,1)="L",0,(IF(P56="","",(IF(RIGHT(P56,1)&gt;LEFT(P56,1),2,1)))))</f>
        <v>1</v>
      </c>
      <c r="O7" s="24">
        <f>IF(LEFT(P53,1)="L",0,(IF(P53="","",(IF(LEFT(P53,1)&gt;RIGHT(P53,1),2,1)))))</f>
        <v>2</v>
      </c>
      <c r="P7" s="23" t="str">
        <f>IF(RIGHT(P48,1)="L",0,(IF(P48="","",(IF(RIGHT(P48,1)&gt;LEFT(P48,1),2,1)))))</f>
        <v/>
      </c>
      <c r="Q7" s="23">
        <f>IF(LEFT(P45,1)="L",0,(IF(P45="","",(IF(LEFT(P45,1)&gt;RIGHT(P45,1),2,1)))))</f>
        <v>1</v>
      </c>
      <c r="R7" s="23" t="str">
        <f>IF(RIGHT(P42,1)="L",0,(IF(P42="","",(IF(RIGHT(P42,1)&gt;LEFT(P42,1),2,1)))))</f>
        <v/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10</v>
      </c>
      <c r="U7" s="166"/>
      <c r="V7" s="91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461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3:0</v>
      </c>
      <c r="M8" s="27" t="str">
        <f>IF(LEFT(P60,1)="W",$M$4&amp;":0(W)",IF(LEFT(P60,1)="L","0:"&amp;$M$4&amp;"(L)",IF(P60="","",P60)))</f>
        <v>3:0</v>
      </c>
      <c r="N8" s="26" t="str">
        <f>IF(RIGHT(P56,1)="W",$M$4&amp;":0(W)",IF(RIGHT(P56,1)="L","0:"&amp;$M$4&amp;"(L)",IF(P56="","",RIGHT(P56,1)&amp;":"&amp;LEFT(P56,1))))</f>
        <v>1:3</v>
      </c>
      <c r="O8" s="28" t="str">
        <f>IF(LEFT(P53,1)="W",$M$4&amp;":0(W)",IF(LEFT(P53,1)="L","0:"&amp;$M$4&amp;"(L)",IF(P53="","",P53)))</f>
        <v>3:1</v>
      </c>
      <c r="P8" s="26" t="str">
        <f>IF(RIGHT(P48,1)="W",$M$4&amp;":0(W)",IF(RIGHT(P48,1)="L","0:"&amp;$M$4&amp;"(L)",IF(P48="","",RIGHT(P48,1)&amp;":"&amp;LEFT(P48,1))))</f>
        <v/>
      </c>
      <c r="Q8" s="27" t="str">
        <f>IF(LEFT(P45,1)="W",$M$4&amp;":0(W)",IF(LEFT(P45,1)="L","0:"&amp;$M$4&amp;"(L)",IF(P45="","",P45)))</f>
        <v>2:3</v>
      </c>
      <c r="R8" s="26" t="str">
        <f>IF(RIGHT(P42,1)="W",$M$4&amp;":0(W)",IF(RIGHT(P42,1)="L","0:"&amp;$M$4&amp;"(L)",IF(P42="","",RIGHT(P42,1)&amp;":"&amp;LEFT(P42,1))))</f>
        <v/>
      </c>
      <c r="S8" s="39" t="str">
        <f>IF(LEFT(P39,1)="W",$M$4&amp;":0(W)",IF(LEFT(P39,1)="L","0:"&amp;$M$4&amp;"(L)",IF(P39="","",P39)))</f>
        <v>3:1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462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463</v>
      </c>
      <c r="E10" s="22"/>
      <c r="F10" s="67"/>
      <c r="G10" s="150">
        <v>2</v>
      </c>
      <c r="H10" s="97"/>
      <c r="I10" s="97"/>
      <c r="J10" s="100" t="s">
        <v>464</v>
      </c>
      <c r="K10" s="33">
        <f>IF(RIGHT(P68,1)="L",0,(IF(P68="","",(IF(RIGHT(P68,1)&gt;LEFT(P68,1),2,1)))))</f>
        <v>1</v>
      </c>
      <c r="L10" s="106"/>
      <c r="M10" s="23">
        <f>IF(RIGHT(P64,1)="L",0,(IF(P64="","",(IF(RIGHT(P64,1)&gt;LEFT(P64,1),2,1)))))</f>
        <v>1</v>
      </c>
      <c r="N10" s="23">
        <f>IF(LEFT(P52,1)="L",0,(IF(P52="","",(IF(LEFT(P52,1)&gt;RIGHT(P52,1),2,1)))))</f>
        <v>1</v>
      </c>
      <c r="O10" s="24">
        <f>IF(LEFT(P61,1)="L",0,(IF(P61="","",(IF(LEFT(P61,1)&gt;RIGHT(P61,1),2,1)))))</f>
        <v>1</v>
      </c>
      <c r="P10" s="23" t="str">
        <f>IF(LEFT(P44,1)="L",0,(IF(P44="","",(IF(LEFT(P44,1)&gt;RIGHT(P44,1),2,1)))))</f>
        <v/>
      </c>
      <c r="Q10" s="23">
        <f>IF(RIGHT(P40,1)="L",0,(IF(P40="","",(IF(RIGHT(P40,1)&gt;LEFT(P40,1),2,1)))))</f>
        <v>1</v>
      </c>
      <c r="R10" s="23" t="str">
        <f>IF(LEFT(P37,1)="L",0,(IF(P37="","",(IF(LEFT(P37,1)&gt;RIGHT(P37,1),2,1)))))</f>
        <v/>
      </c>
      <c r="S10" s="25">
        <f>IF(RIGHT(P58,1)="L",0,(IF(P58="","",(IF(RIGHT(P58,1)&gt;LEFT(P58,1),2,1)))))</f>
        <v>1</v>
      </c>
      <c r="T10" s="109">
        <f>IF((AND(COUNTIF(J7:J33,"&gt;""")&gt;2,COUNTIF(P36:P71,"&gt;""")&gt;0)),SUM(K10,L10,M10,N10,O10,P10,Q10,R10,S10),"")</f>
        <v>6</v>
      </c>
      <c r="U10" s="166"/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465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0:3</v>
      </c>
      <c r="L11" s="107"/>
      <c r="M11" s="26" t="str">
        <f>IF(RIGHT(P64,1)="W",$M$4&amp;":0(W)",IF(RIGHT(P64,1)="L","0:"&amp;$M$4&amp;"(L)",IF(P64="","",RIGHT(P64,1)&amp;":"&amp;LEFT(P64,1))))</f>
        <v>0:3</v>
      </c>
      <c r="N11" s="27" t="str">
        <f>IF(LEFT(P52,1)="W",$M$4&amp;":0(W)",IF(LEFT(P52,1)="L","0:"&amp;$M$4&amp;"(L)",IF(P52="","",P52)))</f>
        <v>1:3</v>
      </c>
      <c r="O11" s="28" t="str">
        <f>IF(LEFT(P61,1)="W",$M$4&amp;":0(W)",IF(LEFT(P61,1)="L","0:"&amp;$M$4&amp;"(L)",IF(P61="","",P61)))</f>
        <v>0:3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>2:3</v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>1:3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69" t="s">
        <v>466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467</v>
      </c>
      <c r="E13" s="22"/>
      <c r="F13" s="67"/>
      <c r="G13" s="150">
        <v>3</v>
      </c>
      <c r="H13" s="97"/>
      <c r="I13" s="97"/>
      <c r="J13" s="100" t="s">
        <v>468</v>
      </c>
      <c r="K13" s="33">
        <f>IF(RIGHT(P60,1)="L",0,(IF(P60="","",(IF(RIGHT(P60,1)&gt;LEFT(P60,1),2,1)))))</f>
        <v>1</v>
      </c>
      <c r="L13" s="23">
        <f>IF(LEFT(P64,1)="L",0,(IF(P64="","",(IF(LEFT(P64,1)&gt;RIGHT(P64,1),2,1)))))</f>
        <v>2</v>
      </c>
      <c r="M13" s="106"/>
      <c r="N13" s="23">
        <f>IF(LEFT(P69,1)="L",0,(IF(P69="","",(IF(LEFT(P69,1)&gt;RIGHT(P69,1),2,1)))))</f>
        <v>2</v>
      </c>
      <c r="O13" s="24">
        <f>IF(RIGHT(P57,1)="L",0,(IF(P57="","",(IF(RIGHT(P57,1)&gt;LEFT(P57,1),2,1)))))</f>
        <v>1</v>
      </c>
      <c r="P13" s="23" t="str">
        <f>IF(RIGHT(P41,1)="L",0,(IF(P41="","",(IF(RIGHT(P41,1)&gt;LEFT(P41,1),2,1)))))</f>
        <v/>
      </c>
      <c r="Q13" s="23">
        <f>IF(LEFT(P36,1)="L",0,(IF(P36="","",(IF(LEFT(P36,1)&gt;RIGHT(P36,1),2,1)))))</f>
        <v>1</v>
      </c>
      <c r="R13" s="23" t="str">
        <f>IF(LEFT(P54,1)="L",0,(IF(P54="","",(IF(LEFT(P54,1)&gt;RIGHT(P54,1),2,1)))))</f>
        <v/>
      </c>
      <c r="S13" s="25">
        <f>IF(RIGHT(P50,1)="L",0,(IF(P50="","",(IF(RIGHT(P50,1)&gt;LEFT(P50,1),2,1)))))</f>
        <v>2</v>
      </c>
      <c r="T13" s="109">
        <f>IF((AND(COUNTIF(J7:J33,"&gt;""")&gt;2,COUNTIF(P36:P71,"&gt;""")&gt;0)),SUM(K13,L13,M13,N13,O13,P13,Q13,R13,S13),"")</f>
        <v>9</v>
      </c>
      <c r="U13" s="166"/>
      <c r="V13" s="91" t="s">
        <v>13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469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0:3</v>
      </c>
      <c r="L14" s="27" t="str">
        <f>IF(LEFT(P64,1)="W",$M$4&amp;":0(W)",IF(LEFT(P64,1)="L","0:"&amp;$M$4&amp;"(L)",IF(P64="","",P64)))</f>
        <v>3:0</v>
      </c>
      <c r="M14" s="107"/>
      <c r="N14" s="27" t="str">
        <f>IF(LEFT(P69,1)="W",$M$4&amp;":0(W)",IF(LEFT(P69,1)="L","0:"&amp;$M$4&amp;"(L)",IF(P69="","",P69)))</f>
        <v>3:1</v>
      </c>
      <c r="O14" s="35" t="str">
        <f>IF(RIGHT(P57,1)="W",$M$4&amp;":0(W)",IF(RIGHT(P57,1)="L","0:"&amp;$M$4&amp;"(L)",IF(P57="","",RIGHT(P57,1)&amp;":"&amp;LEFT(P57,1))))</f>
        <v>1:3</v>
      </c>
      <c r="P14" s="26" t="str">
        <f>IF(RIGHT(P41,1)="W",$M$4&amp;":0(W)",IF(RIGHT(P41,1)="L","0:"&amp;$M$4&amp;"(L)",IF(P41="","",RIGHT(P41,1)&amp;":"&amp;LEFT(P41,1))))</f>
        <v/>
      </c>
      <c r="Q14" s="27" t="str">
        <f>IF(LEFT(P36,1)="W",$M$4&amp;":0(W)",IF(LEFT(P36,1)="L","0:"&amp;$M$4&amp;"(L)",IF(P36="","",P36)))</f>
        <v>2:3</v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>3:0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470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471</v>
      </c>
      <c r="K16" s="33">
        <f>IF(LEFT(P56,1)="L",0,(IF(P56="","",(IF(LEFT(P56,1)&gt;RIGHT(P56,1),2,1)))))</f>
        <v>2</v>
      </c>
      <c r="L16" s="23">
        <f>IF(RIGHT(P52,1)="L",0,(IF(P52="","",(IF(RIGHT(P52,1)&gt;LEFT(P52,1),2,1)))))</f>
        <v>2</v>
      </c>
      <c r="M16" s="23">
        <f>IF(RIGHT(P69,1)="L",0,(IF(P69="","",(IF(RIGHT(P69,1)&gt;LEFT(P69,1),2,1)))))</f>
        <v>1</v>
      </c>
      <c r="N16" s="106"/>
      <c r="O16" s="24">
        <f>IF(RIGHT(P65,1)="L",0,(IF(P65="","",(IF(RIGHT(P65,1)&gt;LEFT(P65,1),2,1)))))</f>
        <v>1</v>
      </c>
      <c r="P16" s="23" t="str">
        <f>IF(LEFT(P38,1)="L",0,(IF(P38="","",(IF(LEFT(P38,1)&gt;RIGHT(P38,1),2,1)))))</f>
        <v/>
      </c>
      <c r="Q16" s="23">
        <f>IF(LEFT(P62,1)="L",0,(IF(P62="","",(IF(LEFT(P62,1)&gt;RIGHT(P62,1),2,1)))))</f>
        <v>1</v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9</v>
      </c>
      <c r="U16" s="166"/>
      <c r="V16" s="91" t="s">
        <v>14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3:1</v>
      </c>
      <c r="L17" s="26" t="str">
        <f>IF(RIGHT(P52,1)="W",$M$4&amp;":0(W)",IF(RIGHT(P52,1)="L","0:"&amp;$M$4&amp;"(L)",IF(P52="","",RIGHT(P52,1)&amp;":"&amp;LEFT(P52,1))))</f>
        <v>3:1</v>
      </c>
      <c r="M17" s="26" t="str">
        <f>IF(RIGHT(P69,1)="W",$M$4&amp;":0(W)",IF(RIGHT(P69,1)="L","0:"&amp;$M$4&amp;"(L)",IF(P69="","",RIGHT(P69,1)&amp;":"&amp;LEFT(P69,1))))</f>
        <v>1:3</v>
      </c>
      <c r="N17" s="107"/>
      <c r="O17" s="35" t="str">
        <f>IF(RIGHT(P65,1)="W",$M$4&amp;":0(W)",IF(RIGHT(P65,1)="L","0:"&amp;$M$4&amp;"(L)",IF(P65="","",RIGHT(P65,1)&amp;":"&amp;LEFT(P65,1))))</f>
        <v>0:3</v>
      </c>
      <c r="P17" s="26" t="str">
        <f>IF(LEFT(P38,1)="W",$M$4&amp;":0(W)",IF(LEFT(P38,1)="L","0:"&amp;$M$4&amp;"(L)",IF(P38="","",P38)))</f>
        <v/>
      </c>
      <c r="Q17" s="27" t="str">
        <f>IF(LEFT(P62,1)="W",$M$4&amp;":0(W)",IF(LEFT(P62,1)="L","0:"&amp;$M$4&amp;"(L)",IF(P62="","",P62)))</f>
        <v>1:3</v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3:0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472</v>
      </c>
      <c r="K19" s="33">
        <f>IF(RIGHT(P53,1)="L",0,(IF(P53="","",(IF(RIGHT(P53,1)&gt;LEFT(P53,1),2,1)))))</f>
        <v>1</v>
      </c>
      <c r="L19" s="23">
        <f>IF(RIGHT(P61,1)="L",0,(IF(P61="","",(IF(RIGHT(P61,1)&gt;LEFT(P61,1),2,1)))))</f>
        <v>2</v>
      </c>
      <c r="M19" s="23">
        <f>IF(LEFT(P57,1)="L",0,(IF(P57="","",(IF(LEFT(P57,1)&gt;RIGHT(P57,1),2,1)))))</f>
        <v>2</v>
      </c>
      <c r="N19" s="23">
        <f>IF(LEFT(P65,1)="L",0,(IF(P65="","",(IF(LEFT(P65,1)&gt;RIGHT(P65,1),2,1)))))</f>
        <v>2</v>
      </c>
      <c r="O19" s="103"/>
      <c r="P19" s="23" t="str">
        <f>IF(LEFT(P70,1)="L",0,(IF(P70="","",(IF(LEFT(P70,1)&gt;RIGHT(P70,1),2,1)))))</f>
        <v/>
      </c>
      <c r="Q19" s="23">
        <f>IF(RIGHT(P49,1)="L",0,(IF(P49="","",(IF(RIGHT(P49,1)&gt;LEFT(P49,1),2,1)))))</f>
        <v>1</v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9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1:3</v>
      </c>
      <c r="L20" s="26" t="str">
        <f>IF(RIGHT(P61,1)="W",$M$4&amp;":0(W)",IF(RIGHT(P61,1)="L","0:"&amp;$M$4&amp;"(L)",IF(P61="","",RIGHT(P61,1)&amp;":"&amp;LEFT(P61,1))))</f>
        <v>3:0</v>
      </c>
      <c r="M20" s="27" t="str">
        <f>IF(LEFT(P57,1)="W",$M$4&amp;":0(W)",IF(LEFT(P57,1)="L","0:"&amp;$M$4&amp;"(L)",IF(P57="","",P57)))</f>
        <v>3:1</v>
      </c>
      <c r="N20" s="27" t="str">
        <f>IF(LEFT(P65,1)="W",$M$4&amp;":0(W)",IF(LEFT(P65,1)="L","0:"&amp;$M$4&amp;"(L)",IF(P65="","",P65)))</f>
        <v>3:0</v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>0:3</v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0:3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466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473</v>
      </c>
      <c r="K25" s="33">
        <f>IF(RIGHT(P45,1)="L",0,(IF(P45="","",(IF(RIGHT(P45,1)&gt;LEFT(P45,1),2,1)))))</f>
        <v>2</v>
      </c>
      <c r="L25" s="23">
        <f>IF(LEFT(P40,1)="L",0,(IF(P40="","",(IF(LEFT(P40,1)&gt;RIGHT(P40,1),2,1)))))</f>
        <v>2</v>
      </c>
      <c r="M25" s="23">
        <f>IF(RIGHT(P36,1)="L",0,(IF(P36="","",(IF(RIGHT(P36,1)&gt;LEFT(P36,1),2,1)))))</f>
        <v>2</v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2</v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12</v>
      </c>
      <c r="U25" s="166"/>
      <c r="V25" s="91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3:2</v>
      </c>
      <c r="L26" s="27" t="str">
        <f>IF(LEFT(P40,1)="W",$M$4&amp;":0(W)",IF(LEFT(P40,1)="L","0:"&amp;$M$4&amp;"(L)",IF(P40="","",P40)))</f>
        <v>3:2</v>
      </c>
      <c r="M26" s="26" t="str">
        <f>IF(RIGHT(P36,1)="W",$M$4&amp;":0(W)",IF(RIGHT(P36,1)="L","0:"&amp;$M$4&amp;"(L)",IF(P36="","",RIGHT(P36,1)&amp;":"&amp;LEFT(P36,1))))</f>
        <v>3:2</v>
      </c>
      <c r="N26" s="26" t="str">
        <f>IF(RIGHT(P62,1)="W",$M$4&amp;":0(W)",IF(RIGHT(P62,1)="L","0:"&amp;$M$4&amp;"(L)",IF(P62="","",RIGHT(P62,1)&amp;":"&amp;LEFT(P62,1))))</f>
        <v>3:1</v>
      </c>
      <c r="O26" s="28" t="str">
        <f>IF(LEFT(P49,1)="W",$M$4&amp;":0(W)",IF(LEFT(P49,1)="L","0:"&amp;$M$4&amp;"(L)",IF(P49="","",P49)))</f>
        <v>3:0</v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 t="s">
        <v>27</v>
      </c>
      <c r="I28" s="97"/>
      <c r="J28" s="100" t="s">
        <v>469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474</v>
      </c>
      <c r="K31" s="33">
        <f>IF(RIGHT(P39,1)="L",0,(IF(P39="","",(IF(RIGHT(P39,1)&gt;LEFT(P39,1),2,1)))))</f>
        <v>1</v>
      </c>
      <c r="L31" s="23">
        <f>IF(LEFT(P58,1)="L",0,(IF(P58="","",(IF(LEFT(P58,1)&gt;RIGHT(P58,1),2,1)))))</f>
        <v>2</v>
      </c>
      <c r="M31" s="23">
        <f>IF(LEFT(P50,1)="L",0,(IF(P50="","",(IF(LEFT(P50,1)&gt;RIGHT(P50,1),2,1)))))</f>
        <v>1</v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2</v>
      </c>
      <c r="P31" s="24" t="str">
        <f>IF(RIGHT(P63,1)="L",0,(IF(P63="","",(IF(RIGHT(P63,1)&gt;LEFT(P63,1),2,1)))))</f>
        <v/>
      </c>
      <c r="Q31" s="23">
        <f>IF(RIGHT(P55,1)="L",0,(IF(P55="","",(IF(RIGHT(P55,1)&gt;LEFT(P55,1),2,1)))))</f>
        <v>1</v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8</v>
      </c>
      <c r="U31" s="166"/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1:3</v>
      </c>
      <c r="L32" s="27" t="str">
        <f>IF(LEFT(P58,1)="W",$M$4&amp;":0(W)",IF(LEFT(P58,1)="L","0:"&amp;$M$4&amp;"(L)",IF(P58="","",P58)))</f>
        <v>3:1</v>
      </c>
      <c r="M32" s="27" t="str">
        <f>IF(LEFT(P50,1)="W",$M$4&amp;":0(W)",IF(LEFT(P50,1)="L","0:"&amp;$M$4&amp;"(L)",IF(P50="","",P50)))</f>
        <v>0:3</v>
      </c>
      <c r="N32" s="26" t="str">
        <f>IF(RIGHT(P47,1)="W",$M$4&amp;":0(W)",IF(RIGHT(P47,1)="L","0:"&amp;$M$4&amp;"(L)",IF(P47="","",RIGHT(P47,1)&amp;":"&amp;LEFT(P47,1))))</f>
        <v>0:3</v>
      </c>
      <c r="O32" s="28" t="str">
        <f>IF(LEFT(P43,1)="W",$M$4&amp;":0(W)",IF(LEFT(P43,1)="L","0:"&amp;$M$4&amp;"(L)",IF(P43="","",P43)))</f>
        <v>3:0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>0:3</v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11</v>
      </c>
      <c r="J36" s="81" t="str">
        <f>IF(D2_2!Уч3="","",D2_2!Уч3)</f>
        <v>Изенов Нуркен+</v>
      </c>
      <c r="K36" s="82" t="str">
        <f t="shared" ref="K36:K71" si="0">"-"</f>
        <v>-</v>
      </c>
      <c r="L36" s="162" t="str">
        <f>IF(D2_2!Уч7="","",D2_2!Уч7)</f>
        <v>Омралинов Артур+</v>
      </c>
      <c r="M36" s="124"/>
      <c r="N36" s="124"/>
      <c r="O36" s="125"/>
      <c r="P36" s="53" t="s">
        <v>42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IF(D2_2!Уч2="","",D2_2!Уч2)</f>
        <v>Абрамова Милана+</v>
      </c>
      <c r="K37" s="85" t="str">
        <f t="shared" si="0"/>
        <v>-</v>
      </c>
      <c r="L37" s="163" t="str">
        <f>IF(D2_2!Уч8="","",D2_2!Уч8)</f>
        <v>Кезина София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IF(D2_2!Уч4="","",D2_2!Уч4)</f>
        <v>Аскаров Талгат+</v>
      </c>
      <c r="K38" s="87" t="str">
        <f t="shared" si="0"/>
        <v>-</v>
      </c>
      <c r="L38" s="164" t="str">
        <f>IF(D2_2!Уч6="","",D2_2!Уч6)</f>
        <v>Смагулов Ермек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12</v>
      </c>
      <c r="J39" s="89" t="str">
        <f>IF(D2_2!Уч1="","",D2_2!Уч1)</f>
        <v>Токмырзаев Кемел+</v>
      </c>
      <c r="K39" s="90" t="str">
        <f t="shared" si="0"/>
        <v>-</v>
      </c>
      <c r="L39" s="165" t="str">
        <f>IF(D2_2!Уч9="","",D2_2!Уч9)</f>
        <v>Ердаулетов Данияр+</v>
      </c>
      <c r="M39" s="121"/>
      <c r="N39" s="121"/>
      <c r="O39" s="122"/>
      <c r="P39" s="66" t="s">
        <v>37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11</v>
      </c>
      <c r="J40" s="81" t="str">
        <f>IF(D2_2!Уч7="","",D2_2!Уч7)</f>
        <v>Омралинов Артур+</v>
      </c>
      <c r="K40" s="82" t="str">
        <f t="shared" si="0"/>
        <v>-</v>
      </c>
      <c r="L40" s="162" t="str">
        <f>IF(D2_2!Уч2="","",D2_2!Уч2)</f>
        <v>Абрамова Милана+</v>
      </c>
      <c r="M40" s="124"/>
      <c r="N40" s="124"/>
      <c r="O40" s="125"/>
      <c r="P40" s="53" t="s">
        <v>38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IF(D2_2!Уч6="","",D2_2!Уч6)</f>
        <v>Смагулов Ермек</v>
      </c>
      <c r="K41" s="85" t="str">
        <f t="shared" si="0"/>
        <v>-</v>
      </c>
      <c r="L41" s="163" t="str">
        <f>IF(D2_2!Уч3="","",D2_2!Уч3)</f>
        <v>Изенов Нуркен+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IF(D2_2!Уч8="","",D2_2!Уч8)</f>
        <v>Кезина София</v>
      </c>
      <c r="K42" s="87" t="str">
        <f t="shared" si="0"/>
        <v>-</v>
      </c>
      <c r="L42" s="164" t="str">
        <f>IF(D2_2!Уч1="","",D2_2!Уч1)</f>
        <v>Токмырзаев Кемел+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12</v>
      </c>
      <c r="J43" s="89" t="str">
        <f>IF(D2_2!Уч9="","",D2_2!Уч9)</f>
        <v>Ердаулетов Данияр+</v>
      </c>
      <c r="K43" s="90" t="str">
        <f t="shared" si="0"/>
        <v>-</v>
      </c>
      <c r="L43" s="165" t="str">
        <f>IF(D2_2!Уч5="","",D2_2!Уч5)</f>
        <v>Кабылбаев Касым+</v>
      </c>
      <c r="M43" s="121"/>
      <c r="N43" s="121"/>
      <c r="O43" s="122"/>
      <c r="P43" s="66" t="s">
        <v>35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IF(D2_2!Уч2="","",D2_2!Уч2)</f>
        <v>Абрамова Милана+</v>
      </c>
      <c r="K44" s="82" t="str">
        <f t="shared" si="0"/>
        <v>-</v>
      </c>
      <c r="L44" s="162" t="str">
        <f>IF(D2_2!Уч6="","",D2_2!Уч6)</f>
        <v>Смагулов Ермек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9</v>
      </c>
      <c r="J45" s="84" t="str">
        <f>IF(D2_2!Уч1="","",D2_2!Уч1)</f>
        <v>Токмырзаев Кемел+</v>
      </c>
      <c r="K45" s="85" t="str">
        <f t="shared" si="0"/>
        <v>-</v>
      </c>
      <c r="L45" s="163" t="str">
        <f>IF(D2_2!Уч7="","",D2_2!Уч7)</f>
        <v>Омралинов Артур+</v>
      </c>
      <c r="M45" s="127"/>
      <c r="N45" s="127"/>
      <c r="O45" s="128"/>
      <c r="P45" s="58" t="s">
        <v>42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IF(D2_2!Уч5="","",D2_2!Уч5)</f>
        <v>Кабылбаев Касым+</v>
      </c>
      <c r="K46" s="87" t="str">
        <f t="shared" si="0"/>
        <v>-</v>
      </c>
      <c r="L46" s="164" t="str">
        <f>IF(D2_2!Уч8="","",D2_2!Уч8)</f>
        <v>Кезина София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12</v>
      </c>
      <c r="J47" s="89" t="str">
        <f>IF(D2_2!Уч4="","",D2_2!Уч4)</f>
        <v>Аскаров Талгат+</v>
      </c>
      <c r="K47" s="90" t="str">
        <f t="shared" si="0"/>
        <v>-</v>
      </c>
      <c r="L47" s="165" t="str">
        <f>IF(D2_2!Уч9="","",D2_2!Уч9)</f>
        <v>Ердаулетов Данияр+</v>
      </c>
      <c r="M47" s="121"/>
      <c r="N47" s="121"/>
      <c r="O47" s="122"/>
      <c r="P47" s="66" t="s">
        <v>35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IF(D2_2!Уч6="","",D2_2!Уч6)</f>
        <v>Смагулов Ермек</v>
      </c>
      <c r="K48" s="82" t="str">
        <f t="shared" si="0"/>
        <v>-</v>
      </c>
      <c r="L48" s="162" t="str">
        <f>IF(D2_2!Уч1="","",D2_2!Уч1)</f>
        <v>Токмырзаев Кемел+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9</v>
      </c>
      <c r="J49" s="84" t="str">
        <f>IF(D2_2!Уч7="","",D2_2!Уч7)</f>
        <v>Омралинов Артур+</v>
      </c>
      <c r="K49" s="85" t="str">
        <f t="shared" si="0"/>
        <v>-</v>
      </c>
      <c r="L49" s="163" t="str">
        <f>IF(D2_2!Уч5="","",D2_2!Уч5)</f>
        <v>Кабылбаев Касым+</v>
      </c>
      <c r="M49" s="127"/>
      <c r="N49" s="127"/>
      <c r="O49" s="128"/>
      <c r="P49" s="58" t="s">
        <v>35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14</v>
      </c>
      <c r="J50" s="86" t="str">
        <f>IF(D2_2!Уч9="","",D2_2!Уч9)</f>
        <v>Ердаулетов Данияр+</v>
      </c>
      <c r="K50" s="87" t="str">
        <f t="shared" si="0"/>
        <v>-</v>
      </c>
      <c r="L50" s="164" t="str">
        <f>IF(D2_2!Уч3="","",D2_2!Уч3)</f>
        <v>Изенов Нуркен+</v>
      </c>
      <c r="M50" s="115"/>
      <c r="N50" s="115"/>
      <c r="O50" s="116"/>
      <c r="P50" s="62" t="s">
        <v>39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IF(D2_2!Уч8="","",D2_2!Уч8)</f>
        <v>Кезина София</v>
      </c>
      <c r="K51" s="90" t="str">
        <f t="shared" si="0"/>
        <v>-</v>
      </c>
      <c r="L51" s="165" t="str">
        <f>IF(D2_2!Уч4="","",D2_2!Уч4)</f>
        <v>Аскаров Талгат+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11</v>
      </c>
      <c r="J52" s="81" t="str">
        <f>IF(D2_2!Уч2="","",D2_2!Уч2)</f>
        <v>Абрамова Милана+</v>
      </c>
      <c r="K52" s="82" t="str">
        <f t="shared" si="0"/>
        <v>-</v>
      </c>
      <c r="L52" s="162" t="str">
        <f>IF(D2_2!Уч4="","",D2_2!Уч4)</f>
        <v>Аскаров Талгат+</v>
      </c>
      <c r="M52" s="124"/>
      <c r="N52" s="124"/>
      <c r="O52" s="125"/>
      <c r="P52" s="53" t="s">
        <v>41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28</v>
      </c>
      <c r="J53" s="84" t="str">
        <f>IF(D2_2!Уч1="","",D2_2!Уч1)</f>
        <v>Токмырзаев Кемел+</v>
      </c>
      <c r="K53" s="85" t="str">
        <f t="shared" si="0"/>
        <v>-</v>
      </c>
      <c r="L53" s="163" t="str">
        <f>IF(D2_2!Уч5="","",D2_2!Уч5)</f>
        <v>Кабылбаев Касым+</v>
      </c>
      <c r="M53" s="127"/>
      <c r="N53" s="127"/>
      <c r="O53" s="128"/>
      <c r="P53" s="58" t="s">
        <v>37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IF(D2_2!Уч3="","",D2_2!Уч3)</f>
        <v>Изенов Нуркен+</v>
      </c>
      <c r="K54" s="87" t="str">
        <f t="shared" si="0"/>
        <v>-</v>
      </c>
      <c r="L54" s="164" t="str">
        <f>IF(D2_2!Уч8="","",D2_2!Уч8)</f>
        <v>Кезина София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12</v>
      </c>
      <c r="J55" s="89" t="str">
        <f>IF(D2_2!Уч7="","",D2_2!Уч7)</f>
        <v>Омралинов Артур+</v>
      </c>
      <c r="K55" s="90" t="str">
        <f t="shared" si="0"/>
        <v>-</v>
      </c>
      <c r="L55" s="165" t="str">
        <f>IF(D2_2!Уч9="","",D2_2!Уч9)</f>
        <v>Ердаулетов Данияр+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13</v>
      </c>
      <c r="J56" s="81" t="str">
        <f>IF(D2_2!Уч4="","",D2_2!Уч4)</f>
        <v>Аскаров Талгат+</v>
      </c>
      <c r="K56" s="82" t="str">
        <f t="shared" si="0"/>
        <v>-</v>
      </c>
      <c r="L56" s="162" t="str">
        <f>IF(D2_2!Уч1="","",D2_2!Уч1)</f>
        <v>Токмырзаев Кемел+</v>
      </c>
      <c r="M56" s="124"/>
      <c r="N56" s="124"/>
      <c r="O56" s="125"/>
      <c r="P56" s="53" t="s">
        <v>37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28</v>
      </c>
      <c r="J57" s="84" t="str">
        <f>IF(D2_2!Уч5="","",D2_2!Уч5)</f>
        <v>Кабылбаев Касым+</v>
      </c>
      <c r="K57" s="85" t="str">
        <f t="shared" si="0"/>
        <v>-</v>
      </c>
      <c r="L57" s="163" t="str">
        <f>IF(D2_2!Уч3="","",D2_2!Уч3)</f>
        <v>Изенов Нуркен+</v>
      </c>
      <c r="M57" s="127"/>
      <c r="N57" s="127"/>
      <c r="O57" s="128"/>
      <c r="P57" s="58" t="s">
        <v>37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17</v>
      </c>
      <c r="J58" s="86" t="str">
        <f>IF(D2_2!Уч9="","",D2_2!Уч9)</f>
        <v>Ердаулетов Данияр+</v>
      </c>
      <c r="K58" s="87" t="str">
        <f t="shared" si="0"/>
        <v>-</v>
      </c>
      <c r="L58" s="164" t="str">
        <f>IF(D2_2!Уч2="","",D2_2!Уч2)</f>
        <v>Абрамова Милана+</v>
      </c>
      <c r="M58" s="115"/>
      <c r="N58" s="115"/>
      <c r="O58" s="116"/>
      <c r="P58" s="62" t="s">
        <v>37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IF(D2_2!Уч8="","",D2_2!Уч8)</f>
        <v>Кезина София</v>
      </c>
      <c r="K59" s="90" t="str">
        <f t="shared" si="0"/>
        <v>-</v>
      </c>
      <c r="L59" s="165" t="str">
        <f>IF(D2_2!Уч6="","",D2_2!Уч6)</f>
        <v>Смагулов Ермек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19</v>
      </c>
      <c r="J60" s="81" t="str">
        <f>IF(D2_2!Уч1="","",D2_2!Уч1)</f>
        <v>Токмырзаев Кемел+</v>
      </c>
      <c r="K60" s="82" t="str">
        <f t="shared" si="0"/>
        <v>-</v>
      </c>
      <c r="L60" s="162" t="str">
        <f>IF(D2_2!Уч3="","",D2_2!Уч3)</f>
        <v>Изенов Нуркен+</v>
      </c>
      <c r="M60" s="124"/>
      <c r="N60" s="124"/>
      <c r="O60" s="125"/>
      <c r="P60" s="53" t="s">
        <v>35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13</v>
      </c>
      <c r="J61" s="84" t="str">
        <f>IF(D2_2!Уч2="","",D2_2!Уч2)</f>
        <v>Абрамова Милана+</v>
      </c>
      <c r="K61" s="85" t="str">
        <f t="shared" si="0"/>
        <v>-</v>
      </c>
      <c r="L61" s="163" t="str">
        <f>IF(D2_2!Уч5="","",D2_2!Уч5)</f>
        <v>Кабылбаев Касым+</v>
      </c>
      <c r="M61" s="127"/>
      <c r="N61" s="127"/>
      <c r="O61" s="128"/>
      <c r="P61" s="58" t="s">
        <v>39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9</v>
      </c>
      <c r="J62" s="86" t="str">
        <f>IF(D2_2!Уч4="","",D2_2!Уч4)</f>
        <v>Аскаров Талгат+</v>
      </c>
      <c r="K62" s="87" t="str">
        <f t="shared" si="0"/>
        <v>-</v>
      </c>
      <c r="L62" s="164" t="str">
        <f>IF(D2_2!Уч7="","",D2_2!Уч7)</f>
        <v>Омралинов Артур+</v>
      </c>
      <c r="M62" s="115"/>
      <c r="N62" s="115"/>
      <c r="O62" s="116"/>
      <c r="P62" s="62" t="s">
        <v>41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IF(D2_2!Уч6="","",D2_2!Уч6)</f>
        <v>Смагулов Ермек</v>
      </c>
      <c r="K63" s="90" t="str">
        <f t="shared" si="0"/>
        <v>-</v>
      </c>
      <c r="L63" s="165" t="str">
        <f>IF(D2_2!Уч9="","",D2_2!Уч9)</f>
        <v>Ердаулетов Данияр+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19</v>
      </c>
      <c r="J64" s="81" t="str">
        <f>IF(D2_2!Уч3="","",D2_2!Уч3)</f>
        <v>Изенов Нуркен+</v>
      </c>
      <c r="K64" s="82" t="str">
        <f t="shared" si="0"/>
        <v>-</v>
      </c>
      <c r="L64" s="162" t="str">
        <f>IF(D2_2!Уч2="","",D2_2!Уч2)</f>
        <v>Абрамова Милана+</v>
      </c>
      <c r="M64" s="124"/>
      <c r="N64" s="124"/>
      <c r="O64" s="125"/>
      <c r="P64" s="53" t="s">
        <v>35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28</v>
      </c>
      <c r="J65" s="84" t="str">
        <f>IF(D2_2!Уч5="","",D2_2!Уч5)</f>
        <v>Кабылбаев Касым+</v>
      </c>
      <c r="K65" s="85" t="str">
        <f t="shared" si="0"/>
        <v>-</v>
      </c>
      <c r="L65" s="163" t="str">
        <f>IF(D2_2!Уч4="","",D2_2!Уч4)</f>
        <v>Аскаров Талгат+</v>
      </c>
      <c r="M65" s="127"/>
      <c r="N65" s="127"/>
      <c r="O65" s="128"/>
      <c r="P65" s="58" t="s">
        <v>35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IF(D2_2!Уч7="","",D2_2!Уч7)</f>
        <v>Омралинов Артур+</v>
      </c>
      <c r="K66" s="87" t="str">
        <f t="shared" si="0"/>
        <v>-</v>
      </c>
      <c r="L66" s="164" t="str">
        <f>IF(D2_2!Уч6="","",D2_2!Уч6)</f>
        <v>Смагулов Ермек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IF(D2_2!Уч9="","",D2_2!Уч9)</f>
        <v>Ердаулетов Данияр+</v>
      </c>
      <c r="K67" s="90" t="str">
        <f t="shared" si="0"/>
        <v>-</v>
      </c>
      <c r="L67" s="165" t="str">
        <f>IF(D2_2!Уч8="","",D2_2!Уч8)</f>
        <v>Кезина София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9</v>
      </c>
      <c r="J68" s="81" t="str">
        <f>IF(D2_2!Уч1="","",D2_2!Уч1)</f>
        <v>Токмырзаев Кемел+</v>
      </c>
      <c r="K68" s="82" t="str">
        <f t="shared" si="0"/>
        <v>-</v>
      </c>
      <c r="L68" s="162" t="str">
        <f>IF(D2_2!Уч2="","",D2_2!Уч2)</f>
        <v>Абрамова Милана+</v>
      </c>
      <c r="M68" s="124"/>
      <c r="N68" s="124"/>
      <c r="O68" s="125"/>
      <c r="P68" s="53" t="s">
        <v>35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12</v>
      </c>
      <c r="J69" s="84" t="str">
        <f>IF(D2_2!Уч3="","",D2_2!Уч3)</f>
        <v>Изенов Нуркен+</v>
      </c>
      <c r="K69" s="85" t="str">
        <f t="shared" si="0"/>
        <v>-</v>
      </c>
      <c r="L69" s="163" t="str">
        <f>IF(D2_2!Уч4="","",D2_2!Уч4)</f>
        <v>Аскаров Талгат+</v>
      </c>
      <c r="M69" s="127"/>
      <c r="N69" s="127"/>
      <c r="O69" s="128"/>
      <c r="P69" s="58" t="s">
        <v>37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IF(D2_2!Уч5="","",D2_2!Уч5)</f>
        <v>Кабылбаев Касым+</v>
      </c>
      <c r="K70" s="87" t="str">
        <f t="shared" si="0"/>
        <v>-</v>
      </c>
      <c r="L70" s="164" t="str">
        <f>IF(D2_2!Уч6="","",D2_2!Уч6)</f>
        <v>Смагулов Ермек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IF(D2_2!Уч7="","",D2_2!Уч7)</f>
        <v>Омралинов Артур+</v>
      </c>
      <c r="K71" s="90" t="str">
        <f t="shared" si="0"/>
        <v>-</v>
      </c>
      <c r="L71" s="165" t="str">
        <f>IF(D2_2!Уч8="","",D2_2!Уч8)</f>
        <v>Кезина София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696" priority="13">
      <formula>$S$36="сыграна"</formula>
    </cfRule>
  </conditionalFormatting>
  <conditionalFormatting sqref="I37:Q37">
    <cfRule type="expression" dxfId="1695" priority="15">
      <formula>$S$37="сыграна"</formula>
    </cfRule>
  </conditionalFormatting>
  <conditionalFormatting sqref="I38:Q38">
    <cfRule type="expression" dxfId="1694" priority="4">
      <formula>$S$38="сыграна"</formula>
    </cfRule>
  </conditionalFormatting>
  <conditionalFormatting sqref="I39:Q39">
    <cfRule type="expression" dxfId="1693" priority="5">
      <formula>$S$39="сыграна"</formula>
    </cfRule>
  </conditionalFormatting>
  <conditionalFormatting sqref="I40:Q40">
    <cfRule type="expression" dxfId="1692" priority="6">
      <formula>$S$40="сыграна"</formula>
    </cfRule>
  </conditionalFormatting>
  <conditionalFormatting sqref="I41:Q41">
    <cfRule type="expression" dxfId="1691" priority="7">
      <formula>$S$41="сыграна"</formula>
    </cfRule>
  </conditionalFormatting>
  <conditionalFormatting sqref="I42:Q42">
    <cfRule type="expression" dxfId="1690" priority="8">
      <formula>$S$42="сыграна"</formula>
    </cfRule>
  </conditionalFormatting>
  <conditionalFormatting sqref="I43:Q43">
    <cfRule type="expression" dxfId="1689" priority="9">
      <formula>$S$43="сыграна"</formula>
    </cfRule>
  </conditionalFormatting>
  <conditionalFormatting sqref="I44:Q44">
    <cfRule type="expression" dxfId="1688" priority="10">
      <formula>$S$44="сыграна"</formula>
    </cfRule>
  </conditionalFormatting>
  <conditionalFormatting sqref="I45:Q45">
    <cfRule type="expression" dxfId="1687" priority="11">
      <formula>$S$45="сыграна"</formula>
    </cfRule>
  </conditionalFormatting>
  <conditionalFormatting sqref="I48:Q48">
    <cfRule type="expression" dxfId="1686" priority="17">
      <formula>$S$48="сыграна"</formula>
    </cfRule>
  </conditionalFormatting>
  <conditionalFormatting sqref="I49:Q49">
    <cfRule type="expression" dxfId="1685" priority="18">
      <formula>$S$49="сыграна"</formula>
    </cfRule>
  </conditionalFormatting>
  <conditionalFormatting sqref="I50:Q50">
    <cfRule type="expression" dxfId="1684" priority="19">
      <formula>$S$50="сыграна"</formula>
    </cfRule>
  </conditionalFormatting>
  <conditionalFormatting sqref="I51:Q51">
    <cfRule type="expression" dxfId="1683" priority="20">
      <formula>$S$51="сыграна"</formula>
    </cfRule>
  </conditionalFormatting>
  <conditionalFormatting sqref="I52:Q52">
    <cfRule type="expression" dxfId="1682" priority="21">
      <formula>$S$52="сыграна"</formula>
    </cfRule>
  </conditionalFormatting>
  <conditionalFormatting sqref="I53:Q53">
    <cfRule type="expression" dxfId="1681" priority="22">
      <formula>$S$53="сыграна"</formula>
    </cfRule>
  </conditionalFormatting>
  <conditionalFormatting sqref="I54:Q54">
    <cfRule type="expression" dxfId="1680" priority="23">
      <formula>$S$54="сыграна"</formula>
    </cfRule>
  </conditionalFormatting>
  <conditionalFormatting sqref="I55:Q55">
    <cfRule type="expression" dxfId="1679" priority="24">
      <formula>$S$55="сыграна"</formula>
    </cfRule>
  </conditionalFormatting>
  <conditionalFormatting sqref="I56:Q56">
    <cfRule type="expression" dxfId="1678" priority="25">
      <formula>$S$56="сыграна"</formula>
    </cfRule>
  </conditionalFormatting>
  <conditionalFormatting sqref="I62:Q62">
    <cfRule type="expression" dxfId="1677" priority="2">
      <formula>$S$62="сыграна"</formula>
    </cfRule>
  </conditionalFormatting>
  <conditionalFormatting sqref="I63:Q63">
    <cfRule type="expression" dxfId="1676" priority="31">
      <formula>$S$63="сыграна"</formula>
    </cfRule>
  </conditionalFormatting>
  <conditionalFormatting sqref="I64:Q64">
    <cfRule type="expression" dxfId="1675" priority="32">
      <formula>$S$64="сыграна"</formula>
    </cfRule>
  </conditionalFormatting>
  <conditionalFormatting sqref="I65:Q65">
    <cfRule type="expression" dxfId="1674" priority="33">
      <formula>$S$65="сыграна"</formula>
    </cfRule>
  </conditionalFormatting>
  <conditionalFormatting sqref="I66:Q66">
    <cfRule type="expression" dxfId="1673" priority="34">
      <formula>$S$66="сыграна"</formula>
    </cfRule>
  </conditionalFormatting>
  <conditionalFormatting sqref="I67:Q67">
    <cfRule type="expression" dxfId="1672" priority="35">
      <formula>$S$67="сыграна"</formula>
    </cfRule>
  </conditionalFormatting>
  <conditionalFormatting sqref="I68:Q68">
    <cfRule type="expression" dxfId="1671" priority="36">
      <formula>$S$68="сыграна"</formula>
    </cfRule>
  </conditionalFormatting>
  <conditionalFormatting sqref="I69:Q69">
    <cfRule type="expression" dxfId="1670" priority="37">
      <formula>$S$69="сыграна"</formula>
    </cfRule>
  </conditionalFormatting>
  <conditionalFormatting sqref="I70:Q70">
    <cfRule type="expression" dxfId="1669" priority="38">
      <formula>$S$70="сыграна"</formula>
    </cfRule>
  </conditionalFormatting>
  <conditionalFormatting sqref="I71:Q71">
    <cfRule type="expression" dxfId="1668" priority="39">
      <formula>$S$71="сыграна"</formula>
    </cfRule>
  </conditionalFormatting>
  <conditionalFormatting sqref="I36:R36 Q13:Q15 M25:M27">
    <cfRule type="expression" dxfId="1667" priority="14">
      <formula>$S$36="встреча играется"</formula>
    </cfRule>
  </conditionalFormatting>
  <conditionalFormatting sqref="I37:R37 R10:R12 L28:L30">
    <cfRule type="expression" dxfId="1666" priority="40">
      <formula>$S$37="встреча играется"</formula>
    </cfRule>
  </conditionalFormatting>
  <conditionalFormatting sqref="I38:R38 P16:P18 N22:N24">
    <cfRule type="expression" dxfId="1665" priority="41">
      <formula>$S$38="встреча играется"</formula>
    </cfRule>
  </conditionalFormatting>
  <conditionalFormatting sqref="I39:R39 S7:S9 K31:K33">
    <cfRule type="expression" dxfId="1664" priority="42">
      <formula>$S$39="встреча играется"</formula>
    </cfRule>
  </conditionalFormatting>
  <conditionalFormatting sqref="I40:R40 Q10:Q12 L25:L27">
    <cfRule type="expression" dxfId="1663" priority="43">
      <formula>$S$40="встреча играется"</formula>
    </cfRule>
  </conditionalFormatting>
  <conditionalFormatting sqref="I41:R41 P13:P15 M22:M24">
    <cfRule type="expression" dxfId="1662" priority="44">
      <formula>$S$41="встреча играется"</formula>
    </cfRule>
  </conditionalFormatting>
  <conditionalFormatting sqref="I42:R42 R7:R9 K28:K30">
    <cfRule type="expression" dxfId="1661" priority="45">
      <formula>$S$42="встреча играется"</formula>
    </cfRule>
  </conditionalFormatting>
  <conditionalFormatting sqref="I43:R43 S19:S21 O31:O33">
    <cfRule type="expression" dxfId="1660" priority="46">
      <formula>$S$43="встреча играется"</formula>
    </cfRule>
  </conditionalFormatting>
  <conditionalFormatting sqref="I44:R44 P10:P12 L22:L24">
    <cfRule type="expression" dxfId="1659" priority="47">
      <formula>$S$44="встреча играется"</formula>
    </cfRule>
  </conditionalFormatting>
  <conditionalFormatting sqref="I45:R45 Q7:Q9 K25:K27">
    <cfRule type="expression" dxfId="1658" priority="48">
      <formula>$S$45="встреча играется"</formula>
    </cfRule>
  </conditionalFormatting>
  <conditionalFormatting sqref="I46:R46 R19:R21 O28:O30">
    <cfRule type="expression" dxfId="1657" priority="49">
      <formula>$S$46="встреча играется"</formula>
    </cfRule>
  </conditionalFormatting>
  <conditionalFormatting sqref="I46:R46">
    <cfRule type="expression" dxfId="1656" priority="16">
      <formula>$S$46="сыграна"</formula>
    </cfRule>
  </conditionalFormatting>
  <conditionalFormatting sqref="I47:R47 S16:S18 N31:N33">
    <cfRule type="expression" dxfId="1655" priority="50">
      <formula>$S$47="встреча играется"</formula>
    </cfRule>
  </conditionalFormatting>
  <conditionalFormatting sqref="I47:R47">
    <cfRule type="expression" dxfId="1654" priority="12">
      <formula>$S$47="сыграна"</formula>
    </cfRule>
  </conditionalFormatting>
  <conditionalFormatting sqref="I48:R48 P7:P9 K22:K24">
    <cfRule type="expression" dxfId="1653" priority="51">
      <formula>$S$48="встреча играется"</formula>
    </cfRule>
  </conditionalFormatting>
  <conditionalFormatting sqref="I49:R49 Q19:Q21 O25:O27">
    <cfRule type="expression" dxfId="1652" priority="52">
      <formula>$S$49="встреча играется"</formula>
    </cfRule>
  </conditionalFormatting>
  <conditionalFormatting sqref="I50:R50 S13:S15 M31:M33">
    <cfRule type="expression" dxfId="1651" priority="53">
      <formula>$S$50="встреча играется"</formula>
    </cfRule>
  </conditionalFormatting>
  <conditionalFormatting sqref="I51:R51 R16:R18 N28:N30">
    <cfRule type="expression" dxfId="1650" priority="54">
      <formula>$S$51="встреча играется"</formula>
    </cfRule>
  </conditionalFormatting>
  <conditionalFormatting sqref="I52:R52 N10:N12 L16:L18">
    <cfRule type="expression" dxfId="1649" priority="55">
      <formula>$S$52="встреча играется"</formula>
    </cfRule>
  </conditionalFormatting>
  <conditionalFormatting sqref="I53:R53 O7:O9 K19:K21">
    <cfRule type="expression" dxfId="1648" priority="56">
      <formula>$S$53="встреча играется"</formula>
    </cfRule>
  </conditionalFormatting>
  <conditionalFormatting sqref="I54:R54 R13:R15 M28:M30">
    <cfRule type="expression" dxfId="1647" priority="57">
      <formula>$S$54="встреча играется"</formula>
    </cfRule>
  </conditionalFormatting>
  <conditionalFormatting sqref="I55:R55 S25:S27 Q31:Q33">
    <cfRule type="expression" dxfId="1646" priority="58">
      <formula>$S$55="встреча играется"</formula>
    </cfRule>
  </conditionalFormatting>
  <conditionalFormatting sqref="I56:R56 N7:N9 K16:K18">
    <cfRule type="expression" dxfId="1645" priority="59">
      <formula>$S$56="встреча играется"</formula>
    </cfRule>
  </conditionalFormatting>
  <conditionalFormatting sqref="I57:R57 O13:O15 M19:M21">
    <cfRule type="expression" dxfId="1644" priority="60">
      <formula>$S$57="встреча играется"</formula>
    </cfRule>
  </conditionalFormatting>
  <conditionalFormatting sqref="I57:R57">
    <cfRule type="expression" dxfId="1643" priority="26">
      <formula>$S$57="сыграна"</formula>
    </cfRule>
  </conditionalFormatting>
  <conditionalFormatting sqref="I58:R58 S10:S12 L31:L33">
    <cfRule type="expression" dxfId="1642" priority="61">
      <formula>$S$58="встреча играется"</formula>
    </cfRule>
  </conditionalFormatting>
  <conditionalFormatting sqref="I58:R58">
    <cfRule type="expression" dxfId="1641" priority="27">
      <formula>$S$58="сыграна"</formula>
    </cfRule>
  </conditionalFormatting>
  <conditionalFormatting sqref="I59:R59 R22:R24 P28:P30">
    <cfRule type="expression" dxfId="1640" priority="62">
      <formula>$S$59="встреча играется"</formula>
    </cfRule>
  </conditionalFormatting>
  <conditionalFormatting sqref="I59:R59">
    <cfRule type="expression" dxfId="1639" priority="28">
      <formula>$S$59="сыграна"</formula>
    </cfRule>
  </conditionalFormatting>
  <conditionalFormatting sqref="I60:R60 M7:M9 K13:K15">
    <cfRule type="expression" dxfId="1638" priority="63">
      <formula>$S$60="встреча играется"</formula>
    </cfRule>
  </conditionalFormatting>
  <conditionalFormatting sqref="I60:R60">
    <cfRule type="expression" dxfId="1637" priority="29">
      <formula>$S$60="сыграна"</formula>
    </cfRule>
  </conditionalFormatting>
  <conditionalFormatting sqref="I61:R61 O10:O12 L19:L21">
    <cfRule type="expression" dxfId="1636" priority="64">
      <formula>$S$61="встреча играется"</formula>
    </cfRule>
  </conditionalFormatting>
  <conditionalFormatting sqref="I61:R61">
    <cfRule type="expression" dxfId="1635" priority="30">
      <formula>$S$61="сыграна"</formula>
    </cfRule>
  </conditionalFormatting>
  <conditionalFormatting sqref="I62:R62 Q16:Q18 N25:N27">
    <cfRule type="expression" dxfId="1634" priority="3">
      <formula>$S$62="встреча играется"</formula>
    </cfRule>
  </conditionalFormatting>
  <conditionalFormatting sqref="I63:R63 S22:S24 P31:P33">
    <cfRule type="expression" dxfId="1633" priority="65">
      <formula>$S$63="встреча играется"</formula>
    </cfRule>
  </conditionalFormatting>
  <conditionalFormatting sqref="I64:R64 M10:M12 L13:L15">
    <cfRule type="expression" dxfId="1632" priority="66">
      <formula>$S$64="встреча играется"</formula>
    </cfRule>
  </conditionalFormatting>
  <conditionalFormatting sqref="I65:R65 O16:O18 N19:N21">
    <cfRule type="expression" dxfId="1631" priority="67">
      <formula>$S$65="встреча играется"</formula>
    </cfRule>
  </conditionalFormatting>
  <conditionalFormatting sqref="I66:R66 Q22:Q24 P25:P27">
    <cfRule type="expression" dxfId="1630" priority="68">
      <formula>$S$66="встреча играется"</formula>
    </cfRule>
  </conditionalFormatting>
  <conditionalFormatting sqref="I67:R67 S28:S30 R31:R33">
    <cfRule type="expression" dxfId="1629" priority="69">
      <formula>$S$67="встреча играется"</formula>
    </cfRule>
  </conditionalFormatting>
  <conditionalFormatting sqref="I68:R68 L7:L9 K10:K12">
    <cfRule type="expression" dxfId="1628" priority="70">
      <formula>$S$68="встреча играется"</formula>
    </cfRule>
  </conditionalFormatting>
  <conditionalFormatting sqref="I69:R69 N13:N15 M16:M18">
    <cfRule type="expression" dxfId="1627" priority="71">
      <formula>$S$69="встреча играется"</formula>
    </cfRule>
  </conditionalFormatting>
  <conditionalFormatting sqref="I70:R70 P19:P21 O22:O24">
    <cfRule type="expression" dxfId="1626" priority="72">
      <formula>$S$70="встреча играется"</formula>
    </cfRule>
  </conditionalFormatting>
  <conditionalFormatting sqref="I71:R71 R25:R27 Q28:Q30">
    <cfRule type="expression" dxfId="1625" priority="73">
      <formula>$S$71="встреча играется"</formula>
    </cfRule>
  </conditionalFormatting>
  <conditionalFormatting sqref="J7:J33">
    <cfRule type="endsWith" dxfId="1624" priority="1" operator="endsWith" text="+">
      <formula>RIGHT((J7),LEN("+"))=("+")</formula>
    </cfRule>
  </conditionalFormatting>
  <dataValidations count="1">
    <dataValidation type="list" allowBlank="1" sqref="P36:P71" xr:uid="{00000000-0002-0000-3000-000000000000}">
      <formula1>D2_2!Список_счета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855468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475</v>
      </c>
      <c r="E7" s="22"/>
      <c r="F7" s="67"/>
      <c r="G7" s="150">
        <v>1</v>
      </c>
      <c r="H7" s="97"/>
      <c r="I7" s="97"/>
      <c r="J7" s="100" t="s">
        <v>475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8"/>
      <c r="V7" s="91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476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477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478</v>
      </c>
      <c r="E10" s="22"/>
      <c r="F10" s="67"/>
      <c r="G10" s="150">
        <v>2</v>
      </c>
      <c r="H10" s="97" t="s">
        <v>147</v>
      </c>
      <c r="I10" s="97"/>
      <c r="J10" s="100" t="s">
        <v>476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8"/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479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480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481</v>
      </c>
      <c r="E13" s="22"/>
      <c r="F13" s="67"/>
      <c r="G13" s="150">
        <v>3</v>
      </c>
      <c r="H13" s="97"/>
      <c r="I13" s="97"/>
      <c r="J13" s="100" t="s">
        <v>477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8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482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483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484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6</v>
      </c>
      <c r="U16" s="168">
        <f>3/5</f>
        <v>0.6</v>
      </c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3:2</v>
      </c>
      <c r="P17" s="27" t="str">
        <f>IF(LEFT(P38,1)="W",$M$4&amp;":0(W)",IF(LEFT(P38,1)="L","0:"&amp;$M$4&amp;"(L)",IF(P38="","",P38)))</f>
        <v>2:3</v>
      </c>
      <c r="Q17" s="27" t="str">
        <f>IF(LEFT(P62,1)="W",$M$4&amp;":0(W)",IF(LEFT(P62,1)="L","0:"&amp;$M$4&amp;"(L)",IF(P62="","",P62)))</f>
        <v>0:3</v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3:1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485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>
        <f>IF(RIGHT(P49,1)="L",0,(IF(P49="","",(IF(RIGHT(P49,1)&gt;LEFT(P49,1),2,1)))))</f>
        <v>2</v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6</v>
      </c>
      <c r="U19" s="168">
        <f>5/4</f>
        <v>1.25</v>
      </c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2:3</v>
      </c>
      <c r="O20" s="104"/>
      <c r="P20" s="27" t="str">
        <f>IF(LEFT(P70,1)="W",$M$4&amp;":0(W)",IF(LEFT(P70,1)="L","0:"&amp;$M$4&amp;"(L)",IF(P70="","",P70)))</f>
        <v>1:3</v>
      </c>
      <c r="Q20" s="26" t="str">
        <f>IF(RIGHT(P49,1)="W",$M$4&amp;":0(W)",IF(RIGHT(P49,1)="L","0:"&amp;$M$4&amp;"(L)",IF(P49="","",RIGHT(P49,1)&amp;":"&amp;LEFT(P49,1))))</f>
        <v>3:1</v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3:2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486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2</v>
      </c>
      <c r="P22" s="106"/>
      <c r="Q22" s="23">
        <f>IF(RIGHT(P66,1)="L",0,(IF(P66="","",(IF(RIGHT(P66,1)&gt;LEFT(P66,1),2,1)))))</f>
        <v>2</v>
      </c>
      <c r="R22" s="23" t="str">
        <f>IF(RIGHT(P59,1)="L",0,(IF(P59="","",(IF(RIGHT(P59,1)&gt;LEFT(P59,1),2,1)))))</f>
        <v/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7</v>
      </c>
      <c r="U22" s="168"/>
      <c r="V22" s="91" t="s">
        <v>10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3:2</v>
      </c>
      <c r="O23" s="35" t="str">
        <f>IF(RIGHT(P70,1)="W",$M$4&amp;":0(W)",IF(RIGHT(P70,1)="L","0:"&amp;$M$4&amp;"(L)",IF(P70="","",RIGHT(P70,1)&amp;":"&amp;LEFT(P70,1))))</f>
        <v>3:1</v>
      </c>
      <c r="P23" s="107"/>
      <c r="Q23" s="26" t="str">
        <f>IF(RIGHT(P66,1)="W",$M$4&amp;":0(W)",IF(RIGHT(P66,1)="L","0:"&amp;$M$4&amp;"(L)",IF(P66="","",RIGHT(P66,1)&amp;":"&amp;LEFT(P66,1))))</f>
        <v>3:1</v>
      </c>
      <c r="R23" s="26" t="str">
        <f>IF(RIGHT(P59,1)="W",$M$4&amp;":0(W)",IF(RIGHT(P59,1)="L","0:"&amp;$M$4&amp;"(L)",IF(P59="","",RIGHT(P59,1)&amp;":"&amp;LEFT(P59,1))))</f>
        <v/>
      </c>
      <c r="S23" s="39" t="str">
        <f>IF(LEFT(P63,1)="W",$M$4&amp;":0(W)",IF(LEFT(P63,1)="L","0:"&amp;$M$4&amp;"(L)",IF(P63="","",P63)))</f>
        <v>2:3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487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1</v>
      </c>
      <c r="P25" s="24">
        <f>IF(LEFT(P66,1)="L",0,(IF(P66="","",(IF(LEFT(P66,1)&gt;RIGHT(P66,1),2,1)))))</f>
        <v>1</v>
      </c>
      <c r="Q25" s="106"/>
      <c r="R25" s="23" t="str">
        <f>IF(LEFT(P71,1)="L",0,(IF(P71="","",(IF(LEFT(P71,1)&gt;RIGHT(P71,1),2,1)))))</f>
        <v/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6</v>
      </c>
      <c r="U25" s="168">
        <f>4/3</f>
        <v>1.3333333333333333</v>
      </c>
      <c r="V25" s="91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>3:0</v>
      </c>
      <c r="O26" s="28" t="str">
        <f>IF(LEFT(P49,1)="W",$M$4&amp;":0(W)",IF(LEFT(P49,1)="L","0:"&amp;$M$4&amp;"(L)",IF(P49="","",P49)))</f>
        <v>1:3</v>
      </c>
      <c r="P26" s="28" t="str">
        <f>IF(LEFT(P66,1)="W",$M$4&amp;":0(W)",IF(LEFT(P66,1)="L","0:"&amp;$M$4&amp;"(L)",IF(P66="","",P66)))</f>
        <v>1:3</v>
      </c>
      <c r="Q26" s="107"/>
      <c r="R26" s="26" t="str">
        <f>IF(LEFT(P71,1)="W",$M$4&amp;":0(W)",IF(LEFT(P71,1)="L","0:"&amp;$M$4&amp;"(L)",IF(P71="","",P71)))</f>
        <v/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482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8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488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1</v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5</v>
      </c>
      <c r="U31" s="168"/>
      <c r="V31" s="91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1:3</v>
      </c>
      <c r="O32" s="28" t="str">
        <f>IF(LEFT(P43,1)="W",$M$4&amp;":0(W)",IF(LEFT(P43,1)="L","0:"&amp;$M$4&amp;"(L)",IF(P43="","",P43)))</f>
        <v>2:3</v>
      </c>
      <c r="P32" s="35" t="str">
        <f>IF(RIGHT(P63,1)="W",$M$4&amp;":0(W)",IF(RIGHT(P63,1)="L","0:"&amp;$M$4&amp;"(L)",IF(P63="","",RIGHT(P63,1)&amp;":"&amp;LEFT(P63,1))))</f>
        <v>3:2</v>
      </c>
      <c r="Q32" s="26" t="str">
        <f>IF(RIGHT(P55,1)="W",$M$4&amp;":0(W)",IF(RIGHT(P55,1)="L","0:"&amp;$M$4&amp;"(L)",IF(P55="","",RIGHT(P55,1)&amp;":"&amp;LEFT(P55,1))))</f>
        <v>0:3</v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IF(D3_2!Уч3="","",D3_2!Уч3)</f>
        <v>Жанабай Диас</v>
      </c>
      <c r="K36" s="82" t="str">
        <f t="shared" ref="K36:K71" si="0">"-"</f>
        <v>-</v>
      </c>
      <c r="L36" s="162" t="str">
        <f>IF(D3_2!Уч7="","",D3_2!Уч7)</f>
        <v>Каржаубай Нурхан+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IF(D3_2!Уч2="","",D3_2!Уч2)</f>
        <v>Михеева Яна</v>
      </c>
      <c r="K37" s="85" t="str">
        <f t="shared" si="0"/>
        <v>-</v>
      </c>
      <c r="L37" s="163" t="str">
        <f>IF(D3_2!Уч8="","",D3_2!Уч8)</f>
        <v>Жанпеисова Медина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13</v>
      </c>
      <c r="J38" s="86" t="str">
        <f>IF(D3_2!Уч4="","",D3_2!Уч4)</f>
        <v>Шипицына Дарья+</v>
      </c>
      <c r="K38" s="87" t="str">
        <f t="shared" si="0"/>
        <v>-</v>
      </c>
      <c r="L38" s="164" t="str">
        <f>IF(D3_2!Уч6="","",D3_2!Уч6)</f>
        <v>Ибышев Даулет+</v>
      </c>
      <c r="M38" s="115"/>
      <c r="N38" s="115"/>
      <c r="O38" s="116"/>
      <c r="P38" s="88" t="s">
        <v>42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IF(D3_2!Уч1="","",D3_2!Уч1)</f>
        <v>Гречнева Валерия</v>
      </c>
      <c r="K39" s="90" t="str">
        <f t="shared" si="0"/>
        <v>-</v>
      </c>
      <c r="L39" s="165" t="str">
        <f>IF(D3_2!Уч9="","",D3_2!Уч9)</f>
        <v>Турашев Дархан+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IF(D3_2!Уч7="","",D3_2!Уч7)</f>
        <v>Каржаубай Нурхан+</v>
      </c>
      <c r="K40" s="82" t="str">
        <f t="shared" si="0"/>
        <v>-</v>
      </c>
      <c r="L40" s="162" t="str">
        <f>IF(D3_2!Уч2="","",D3_2!Уч2)</f>
        <v>Михеева Яна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IF(D3_2!Уч6="","",D3_2!Уч6)</f>
        <v>Ибышев Даулет+</v>
      </c>
      <c r="K41" s="85" t="str">
        <f t="shared" si="0"/>
        <v>-</v>
      </c>
      <c r="L41" s="163" t="str">
        <f>IF(D3_2!Уч3="","",D3_2!Уч3)</f>
        <v>Жанабай Диас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IF(D3_2!Уч8="","",D3_2!Уч8)</f>
        <v>Жанпеисова Медина</v>
      </c>
      <c r="K42" s="87" t="str">
        <f t="shared" si="0"/>
        <v>-</v>
      </c>
      <c r="L42" s="164" t="str">
        <f>IF(D3_2!Уч1="","",D3_2!Уч1)</f>
        <v>Гречнева Валерия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13</v>
      </c>
      <c r="J43" s="89" t="str">
        <f>IF(D3_2!Уч9="","",D3_2!Уч9)</f>
        <v>Турашев Дархан+</v>
      </c>
      <c r="K43" s="90" t="str">
        <f t="shared" si="0"/>
        <v>-</v>
      </c>
      <c r="L43" s="165" t="str">
        <f>IF(D3_2!Уч5="","",D3_2!Уч5)</f>
        <v>Сулейменов Асхат+</v>
      </c>
      <c r="M43" s="121"/>
      <c r="N43" s="121"/>
      <c r="O43" s="122"/>
      <c r="P43" s="66" t="s">
        <v>42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IF(D3_2!Уч2="","",D3_2!Уч2)</f>
        <v>Михеева Яна</v>
      </c>
      <c r="K44" s="82" t="str">
        <f t="shared" si="0"/>
        <v>-</v>
      </c>
      <c r="L44" s="162" t="str">
        <f>IF(D3_2!Уч6="","",D3_2!Уч6)</f>
        <v>Ибышев Даулет+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IF(D3_2!Уч1="","",D3_2!Уч1)</f>
        <v>Гречнева Валерия</v>
      </c>
      <c r="K45" s="85" t="str">
        <f t="shared" si="0"/>
        <v>-</v>
      </c>
      <c r="L45" s="163" t="str">
        <f>IF(D3_2!Уч7="","",D3_2!Уч7)</f>
        <v>Каржаубай Нурхан+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IF(D3_2!Уч5="","",D3_2!Уч5)</f>
        <v>Сулейменов Асхат+</v>
      </c>
      <c r="K46" s="87" t="str">
        <f t="shared" si="0"/>
        <v>-</v>
      </c>
      <c r="L46" s="164" t="str">
        <f>IF(D3_2!Уч8="","",D3_2!Уч8)</f>
        <v>Жанпеисова Медина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23</v>
      </c>
      <c r="J47" s="89" t="str">
        <f>IF(D3_2!Уч4="","",D3_2!Уч4)</f>
        <v>Шипицына Дарья+</v>
      </c>
      <c r="K47" s="90" t="str">
        <f t="shared" si="0"/>
        <v>-</v>
      </c>
      <c r="L47" s="165" t="str">
        <f>IF(D3_2!Уч9="","",D3_2!Уч9)</f>
        <v>Турашев Дархан+</v>
      </c>
      <c r="M47" s="121"/>
      <c r="N47" s="121"/>
      <c r="O47" s="122"/>
      <c r="P47" s="66" t="s">
        <v>37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IF(D3_2!Уч6="","",D3_2!Уч6)</f>
        <v>Ибышев Даулет+</v>
      </c>
      <c r="K48" s="82" t="str">
        <f t="shared" si="0"/>
        <v>-</v>
      </c>
      <c r="L48" s="162" t="str">
        <f>IF(D3_2!Уч1="","",D3_2!Уч1)</f>
        <v>Гречнева Валерия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11</v>
      </c>
      <c r="J49" s="84" t="str">
        <f>IF(D3_2!Уч7="","",D3_2!Уч7)</f>
        <v>Каржаубай Нурхан+</v>
      </c>
      <c r="K49" s="85" t="str">
        <f t="shared" si="0"/>
        <v>-</v>
      </c>
      <c r="L49" s="163" t="str">
        <f>IF(D3_2!Уч5="","",D3_2!Уч5)</f>
        <v>Сулейменов Асхат+</v>
      </c>
      <c r="M49" s="127"/>
      <c r="N49" s="127"/>
      <c r="O49" s="128"/>
      <c r="P49" s="58" t="s">
        <v>41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IF(D3_2!Уч9="","",D3_2!Уч9)</f>
        <v>Турашев Дархан+</v>
      </c>
      <c r="K50" s="87" t="str">
        <f t="shared" si="0"/>
        <v>-</v>
      </c>
      <c r="L50" s="164" t="str">
        <f>IF(D3_2!Уч3="","",D3_2!Уч3)</f>
        <v>Жанабай Диас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IF(D3_2!Уч8="","",D3_2!Уч8)</f>
        <v>Жанпеисова Медина</v>
      </c>
      <c r="K51" s="90" t="str">
        <f t="shared" si="0"/>
        <v>-</v>
      </c>
      <c r="L51" s="165" t="str">
        <f>IF(D3_2!Уч4="","",D3_2!Уч4)</f>
        <v>Шипицына Дарья+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IF(D3_2!Уч2="","",D3_2!Уч2)</f>
        <v>Михеева Яна</v>
      </c>
      <c r="K52" s="82" t="str">
        <f t="shared" si="0"/>
        <v>-</v>
      </c>
      <c r="L52" s="162" t="str">
        <f>IF(D3_2!Уч4="","",D3_2!Уч4)</f>
        <v>Шипицына Дарья+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IF(D3_2!Уч1="","",D3_2!Уч1)</f>
        <v>Гречнева Валерия</v>
      </c>
      <c r="K53" s="85" t="str">
        <f t="shared" si="0"/>
        <v>-</v>
      </c>
      <c r="L53" s="163" t="str">
        <f>IF(D3_2!Уч5="","",D3_2!Уч5)</f>
        <v>Сулейменов Асхат+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IF(D3_2!Уч3="","",D3_2!Уч3)</f>
        <v>Жанабай Диас</v>
      </c>
      <c r="K54" s="87" t="str">
        <f t="shared" si="0"/>
        <v>-</v>
      </c>
      <c r="L54" s="164" t="str">
        <f>IF(D3_2!Уч8="","",D3_2!Уч8)</f>
        <v>Жанпеисова Медина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14</v>
      </c>
      <c r="J55" s="89" t="str">
        <f>IF(D3_2!Уч7="","",D3_2!Уч7)</f>
        <v>Каржаубай Нурхан+</v>
      </c>
      <c r="K55" s="90" t="str">
        <f t="shared" si="0"/>
        <v>-</v>
      </c>
      <c r="L55" s="165" t="str">
        <f>IF(D3_2!Уч9="","",D3_2!Уч9)</f>
        <v>Турашев Дархан+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IF(D3_2!Уч4="","",D3_2!Уч4)</f>
        <v>Шипицына Дарья+</v>
      </c>
      <c r="K56" s="82" t="str">
        <f t="shared" si="0"/>
        <v>-</v>
      </c>
      <c r="L56" s="162" t="str">
        <f>IF(D3_2!Уч1="","",D3_2!Уч1)</f>
        <v>Гречнева Валерия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IF(D3_2!Уч5="","",D3_2!Уч5)</f>
        <v>Сулейменов Асхат+</v>
      </c>
      <c r="K57" s="85" t="str">
        <f t="shared" si="0"/>
        <v>-</v>
      </c>
      <c r="L57" s="163" t="str">
        <f>IF(D3_2!Уч3="","",D3_2!Уч3)</f>
        <v>Жанабай Диас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IF(D3_2!Уч9="","",D3_2!Уч9)</f>
        <v>Турашев Дархан+</v>
      </c>
      <c r="K58" s="87" t="str">
        <f t="shared" si="0"/>
        <v>-</v>
      </c>
      <c r="L58" s="164" t="str">
        <f>IF(D3_2!Уч2="","",D3_2!Уч2)</f>
        <v>Михеева Яна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IF(D3_2!Уч8="","",D3_2!Уч8)</f>
        <v>Жанпеисова Медина</v>
      </c>
      <c r="K59" s="90" t="str">
        <f t="shared" si="0"/>
        <v>-</v>
      </c>
      <c r="L59" s="165" t="str">
        <f>IF(D3_2!Уч6="","",D3_2!Уч6)</f>
        <v>Ибышев Даулет+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IF(D3_2!Уч1="","",D3_2!Уч1)</f>
        <v>Гречнева Валерия</v>
      </c>
      <c r="K60" s="82" t="str">
        <f t="shared" si="0"/>
        <v>-</v>
      </c>
      <c r="L60" s="162" t="str">
        <f>IF(D3_2!Уч3="","",D3_2!Уч3)</f>
        <v>Жанабай Диас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IF(D3_2!Уч2="","",D3_2!Уч2)</f>
        <v>Михеева Яна</v>
      </c>
      <c r="K61" s="85" t="str">
        <f t="shared" si="0"/>
        <v>-</v>
      </c>
      <c r="L61" s="163" t="str">
        <f>IF(D3_2!Уч5="","",D3_2!Уч5)</f>
        <v>Сулейменов Асхат+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23</v>
      </c>
      <c r="J62" s="86" t="str">
        <f>IF(D3_2!Уч4="","",D3_2!Уч4)</f>
        <v>Шипицына Дарья+</v>
      </c>
      <c r="K62" s="87" t="str">
        <f t="shared" si="0"/>
        <v>-</v>
      </c>
      <c r="L62" s="164" t="str">
        <f>IF(D3_2!Уч7="","",D3_2!Уч7)</f>
        <v>Каржаубай Нурхан+</v>
      </c>
      <c r="M62" s="115"/>
      <c r="N62" s="115"/>
      <c r="O62" s="116"/>
      <c r="P62" s="62" t="s">
        <v>39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23</v>
      </c>
      <c r="J63" s="89" t="str">
        <f>IF(D3_2!Уч6="","",D3_2!Уч6)</f>
        <v>Ибышев Даулет+</v>
      </c>
      <c r="K63" s="90" t="str">
        <f t="shared" si="0"/>
        <v>-</v>
      </c>
      <c r="L63" s="165" t="str">
        <f>IF(D3_2!Уч9="","",D3_2!Уч9)</f>
        <v>Турашев Дархан+</v>
      </c>
      <c r="M63" s="121"/>
      <c r="N63" s="121"/>
      <c r="O63" s="122"/>
      <c r="P63" s="66" t="s">
        <v>42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IF(D3_2!Уч3="","",D3_2!Уч3)</f>
        <v>Жанабай Диас</v>
      </c>
      <c r="K64" s="82" t="str">
        <f t="shared" si="0"/>
        <v>-</v>
      </c>
      <c r="L64" s="162" t="str">
        <f>IF(D3_2!Уч2="","",D3_2!Уч2)</f>
        <v>Михеева Яна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13</v>
      </c>
      <c r="J65" s="84" t="str">
        <f>IF(D3_2!Уч5="","",D3_2!Уч5)</f>
        <v>Сулейменов Асхат+</v>
      </c>
      <c r="K65" s="85" t="str">
        <f t="shared" si="0"/>
        <v>-</v>
      </c>
      <c r="L65" s="163" t="str">
        <f>IF(D3_2!Уч4="","",D3_2!Уч4)</f>
        <v>Шипицына Дарья+</v>
      </c>
      <c r="M65" s="127"/>
      <c r="N65" s="127"/>
      <c r="O65" s="128"/>
      <c r="P65" s="58" t="s">
        <v>42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23</v>
      </c>
      <c r="J66" s="86" t="str">
        <f>IF(D3_2!Уч7="","",D3_2!Уч7)</f>
        <v>Каржаубай Нурхан+</v>
      </c>
      <c r="K66" s="87" t="str">
        <f t="shared" si="0"/>
        <v>-</v>
      </c>
      <c r="L66" s="164" t="str">
        <f>IF(D3_2!Уч6="","",D3_2!Уч6)</f>
        <v>Ибышев Даулет+</v>
      </c>
      <c r="M66" s="115"/>
      <c r="N66" s="115"/>
      <c r="O66" s="116"/>
      <c r="P66" s="62" t="s">
        <v>41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IF(D3_2!Уч9="","",D3_2!Уч9)</f>
        <v>Турашев Дархан+</v>
      </c>
      <c r="K67" s="90" t="str">
        <f t="shared" si="0"/>
        <v>-</v>
      </c>
      <c r="L67" s="165" t="str">
        <f>IF(D3_2!Уч8="","",D3_2!Уч8)</f>
        <v>Жанпеисова Медина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IF(D3_2!Уч1="","",D3_2!Уч1)</f>
        <v>Гречнева Валерия</v>
      </c>
      <c r="K68" s="82" t="str">
        <f t="shared" si="0"/>
        <v>-</v>
      </c>
      <c r="L68" s="162" t="str">
        <f>IF(D3_2!Уч2="","",D3_2!Уч2)</f>
        <v>Михеева Яна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IF(D3_2!Уч3="","",D3_2!Уч3)</f>
        <v>Жанабай Диас</v>
      </c>
      <c r="K69" s="85" t="str">
        <f t="shared" si="0"/>
        <v>-</v>
      </c>
      <c r="L69" s="163" t="str">
        <f>IF(D3_2!Уч4="","",D3_2!Уч4)</f>
        <v>Шипицына Дарья+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14</v>
      </c>
      <c r="J70" s="86" t="str">
        <f>IF(D3_2!Уч5="","",D3_2!Уч5)</f>
        <v>Сулейменов Асхат+</v>
      </c>
      <c r="K70" s="87" t="str">
        <f t="shared" si="0"/>
        <v>-</v>
      </c>
      <c r="L70" s="164" t="str">
        <f>IF(D3_2!Уч6="","",D3_2!Уч6)</f>
        <v>Ибышев Даулет+</v>
      </c>
      <c r="M70" s="115"/>
      <c r="N70" s="115"/>
      <c r="O70" s="116"/>
      <c r="P70" s="62" t="s">
        <v>41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IF(D3_2!Уч7="","",D3_2!Уч7)</f>
        <v>Каржаубай Нурхан+</v>
      </c>
      <c r="K71" s="90" t="str">
        <f t="shared" si="0"/>
        <v>-</v>
      </c>
      <c r="L71" s="165" t="str">
        <f>IF(D3_2!Уч8="","",D3_2!Уч8)</f>
        <v>Жанпеисова Медина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623" priority="13">
      <formula>$S$36="сыграна"</formula>
    </cfRule>
  </conditionalFormatting>
  <conditionalFormatting sqref="I37:Q37">
    <cfRule type="expression" dxfId="1622" priority="15">
      <formula>$S$37="сыграна"</formula>
    </cfRule>
  </conditionalFormatting>
  <conditionalFormatting sqref="I38:Q38">
    <cfRule type="expression" dxfId="1621" priority="4">
      <formula>$S$38="сыграна"</formula>
    </cfRule>
  </conditionalFormatting>
  <conditionalFormatting sqref="I39:Q39">
    <cfRule type="expression" dxfId="1620" priority="5">
      <formula>$S$39="сыграна"</formula>
    </cfRule>
  </conditionalFormatting>
  <conditionalFormatting sqref="I40:Q40">
    <cfRule type="expression" dxfId="1619" priority="6">
      <formula>$S$40="сыграна"</formula>
    </cfRule>
  </conditionalFormatting>
  <conditionalFormatting sqref="I41:Q41">
    <cfRule type="expression" dxfId="1618" priority="7">
      <formula>$S$41="сыграна"</formula>
    </cfRule>
  </conditionalFormatting>
  <conditionalFormatting sqref="I42:Q42">
    <cfRule type="expression" dxfId="1617" priority="8">
      <formula>$S$42="сыграна"</formula>
    </cfRule>
  </conditionalFormatting>
  <conditionalFormatting sqref="I43:Q43">
    <cfRule type="expression" dxfId="1616" priority="9">
      <formula>$S$43="сыграна"</formula>
    </cfRule>
  </conditionalFormatting>
  <conditionalFormatting sqref="I44:Q44">
    <cfRule type="expression" dxfId="1615" priority="10">
      <formula>$S$44="сыграна"</formula>
    </cfRule>
  </conditionalFormatting>
  <conditionalFormatting sqref="I45:Q45">
    <cfRule type="expression" dxfId="1614" priority="11">
      <formula>$S$45="сыграна"</formula>
    </cfRule>
  </conditionalFormatting>
  <conditionalFormatting sqref="I48:Q48">
    <cfRule type="expression" dxfId="1613" priority="17">
      <formula>$S$48="сыграна"</formula>
    </cfRule>
  </conditionalFormatting>
  <conditionalFormatting sqref="I49:Q49">
    <cfRule type="expression" dxfId="1612" priority="18">
      <formula>$S$49="сыграна"</formula>
    </cfRule>
  </conditionalFormatting>
  <conditionalFormatting sqref="I50:Q50">
    <cfRule type="expression" dxfId="1611" priority="19">
      <formula>$S$50="сыграна"</formula>
    </cfRule>
  </conditionalFormatting>
  <conditionalFormatting sqref="I51:Q51">
    <cfRule type="expression" dxfId="1610" priority="20">
      <formula>$S$51="сыграна"</formula>
    </cfRule>
  </conditionalFormatting>
  <conditionalFormatting sqref="I52:Q52">
    <cfRule type="expression" dxfId="1609" priority="21">
      <formula>$S$52="сыграна"</formula>
    </cfRule>
  </conditionalFormatting>
  <conditionalFormatting sqref="I53:Q53">
    <cfRule type="expression" dxfId="1608" priority="22">
      <formula>$S$53="сыграна"</formula>
    </cfRule>
  </conditionalFormatting>
  <conditionalFormatting sqref="I54:Q54">
    <cfRule type="expression" dxfId="1607" priority="23">
      <formula>$S$54="сыграна"</formula>
    </cfRule>
  </conditionalFormatting>
  <conditionalFormatting sqref="I55:Q55">
    <cfRule type="expression" dxfId="1606" priority="24">
      <formula>$S$55="сыграна"</formula>
    </cfRule>
  </conditionalFormatting>
  <conditionalFormatting sqref="I56:Q56">
    <cfRule type="expression" dxfId="1605" priority="25">
      <formula>$S$56="сыграна"</formula>
    </cfRule>
  </conditionalFormatting>
  <conditionalFormatting sqref="I62:Q62">
    <cfRule type="expression" dxfId="1604" priority="2">
      <formula>$S$62="сыграна"</formula>
    </cfRule>
  </conditionalFormatting>
  <conditionalFormatting sqref="I63:Q63">
    <cfRule type="expression" dxfId="1603" priority="31">
      <formula>$S$63="сыграна"</formula>
    </cfRule>
  </conditionalFormatting>
  <conditionalFormatting sqref="I64:Q64">
    <cfRule type="expression" dxfId="1602" priority="32">
      <formula>$S$64="сыграна"</formula>
    </cfRule>
  </conditionalFormatting>
  <conditionalFormatting sqref="I65:Q65">
    <cfRule type="expression" dxfId="1601" priority="33">
      <formula>$S$65="сыграна"</formula>
    </cfRule>
  </conditionalFormatting>
  <conditionalFormatting sqref="I66:Q66">
    <cfRule type="expression" dxfId="1600" priority="34">
      <formula>$S$66="сыграна"</formula>
    </cfRule>
  </conditionalFormatting>
  <conditionalFormatting sqref="I67:Q67">
    <cfRule type="expression" dxfId="1599" priority="35">
      <formula>$S$67="сыграна"</formula>
    </cfRule>
  </conditionalFormatting>
  <conditionalFormatting sqref="I68:Q68">
    <cfRule type="expression" dxfId="1598" priority="36">
      <formula>$S$68="сыграна"</formula>
    </cfRule>
  </conditionalFormatting>
  <conditionalFormatting sqref="I69:Q69">
    <cfRule type="expression" dxfId="1597" priority="37">
      <formula>$S$69="сыграна"</formula>
    </cfRule>
  </conditionalFormatting>
  <conditionalFormatting sqref="I70:Q70">
    <cfRule type="expression" dxfId="1596" priority="38">
      <formula>$S$70="сыграна"</formula>
    </cfRule>
  </conditionalFormatting>
  <conditionalFormatting sqref="I71:Q71">
    <cfRule type="expression" dxfId="1595" priority="39">
      <formula>$S$71="сыграна"</formula>
    </cfRule>
  </conditionalFormatting>
  <conditionalFormatting sqref="I36:R36 Q13:Q15 M25:M27">
    <cfRule type="expression" dxfId="1594" priority="14">
      <formula>$S$36="встреча играется"</formula>
    </cfRule>
  </conditionalFormatting>
  <conditionalFormatting sqref="I37:R37 R10:R12 L28:L30">
    <cfRule type="expression" dxfId="1593" priority="40">
      <formula>$S$37="встреча играется"</formula>
    </cfRule>
  </conditionalFormatting>
  <conditionalFormatting sqref="I38:R38 P16:P18 N22:N24">
    <cfRule type="expression" dxfId="1592" priority="41">
      <formula>$S$38="встреча играется"</formula>
    </cfRule>
  </conditionalFormatting>
  <conditionalFormatting sqref="I39:R39 S7:S9 K31:K33">
    <cfRule type="expression" dxfId="1591" priority="42">
      <formula>$S$39="встреча играется"</formula>
    </cfRule>
  </conditionalFormatting>
  <conditionalFormatting sqref="I40:R40 Q10:Q12 L25:L27">
    <cfRule type="expression" dxfId="1590" priority="43">
      <formula>$S$40="встреча играется"</formula>
    </cfRule>
  </conditionalFormatting>
  <conditionalFormatting sqref="I41:R41 P13:P15 M22:M24">
    <cfRule type="expression" dxfId="1589" priority="44">
      <formula>$S$41="встреча играется"</formula>
    </cfRule>
  </conditionalFormatting>
  <conditionalFormatting sqref="I42:R42 R7:R9 K28:K30">
    <cfRule type="expression" dxfId="1588" priority="45">
      <formula>$S$42="встреча играется"</formula>
    </cfRule>
  </conditionalFormatting>
  <conditionalFormatting sqref="I43:R43 S19:S21 O31:O33">
    <cfRule type="expression" dxfId="1587" priority="46">
      <formula>$S$43="встреча играется"</formula>
    </cfRule>
  </conditionalFormatting>
  <conditionalFormatting sqref="I44:R44 P10:P12 L22:L24">
    <cfRule type="expression" dxfId="1586" priority="47">
      <formula>$S$44="встреча играется"</formula>
    </cfRule>
  </conditionalFormatting>
  <conditionalFormatting sqref="I45:R45 Q7:Q9 K25:K27">
    <cfRule type="expression" dxfId="1585" priority="48">
      <formula>$S$45="встреча играется"</formula>
    </cfRule>
  </conditionalFormatting>
  <conditionalFormatting sqref="I46:R46 R19:R21 O28:O30">
    <cfRule type="expression" dxfId="1584" priority="49">
      <formula>$S$46="встреча играется"</formula>
    </cfRule>
  </conditionalFormatting>
  <conditionalFormatting sqref="I46:R46">
    <cfRule type="expression" dxfId="1583" priority="16">
      <formula>$S$46="сыграна"</formula>
    </cfRule>
  </conditionalFormatting>
  <conditionalFormatting sqref="I47:R47 S16:S18 N31:N33">
    <cfRule type="expression" dxfId="1582" priority="50">
      <formula>$S$47="встреча играется"</formula>
    </cfRule>
  </conditionalFormatting>
  <conditionalFormatting sqref="I47:R47">
    <cfRule type="expression" dxfId="1581" priority="12">
      <formula>$S$47="сыграна"</formula>
    </cfRule>
  </conditionalFormatting>
  <conditionalFormatting sqref="I48:R48 P7:P9 K22:K24">
    <cfRule type="expression" dxfId="1580" priority="51">
      <formula>$S$48="встреча играется"</formula>
    </cfRule>
  </conditionalFormatting>
  <conditionalFormatting sqref="I49:R49 Q19:Q21 O25:O27">
    <cfRule type="expression" dxfId="1579" priority="52">
      <formula>$S$49="встреча играется"</formula>
    </cfRule>
  </conditionalFormatting>
  <conditionalFormatting sqref="I50:R50 S13:S15 M31:M33">
    <cfRule type="expression" dxfId="1578" priority="53">
      <formula>$S$50="встреча играется"</formula>
    </cfRule>
  </conditionalFormatting>
  <conditionalFormatting sqref="I51:R51 R16:R18 N28:N30">
    <cfRule type="expression" dxfId="1577" priority="54">
      <formula>$S$51="встреча играется"</formula>
    </cfRule>
  </conditionalFormatting>
  <conditionalFormatting sqref="I52:R52 N10:N12 L16:L18">
    <cfRule type="expression" dxfId="1576" priority="55">
      <formula>$S$52="встреча играется"</formula>
    </cfRule>
  </conditionalFormatting>
  <conditionalFormatting sqref="I53:R53 O7:O9 K19:K21">
    <cfRule type="expression" dxfId="1575" priority="56">
      <formula>$S$53="встреча играется"</formula>
    </cfRule>
  </conditionalFormatting>
  <conditionalFormatting sqref="I54:R54 R13:R15 M28:M30">
    <cfRule type="expression" dxfId="1574" priority="57">
      <formula>$S$54="встреча играется"</formula>
    </cfRule>
  </conditionalFormatting>
  <conditionalFormatting sqref="I55:R55 S25:S27 Q31:Q33">
    <cfRule type="expression" dxfId="1573" priority="58">
      <formula>$S$55="встреча играется"</formula>
    </cfRule>
  </conditionalFormatting>
  <conditionalFormatting sqref="I56:R56 N7:N9 K16:K18">
    <cfRule type="expression" dxfId="1572" priority="59">
      <formula>$S$56="встреча играется"</formula>
    </cfRule>
  </conditionalFormatting>
  <conditionalFormatting sqref="I57:R57 O13:O15 M19:M21">
    <cfRule type="expression" dxfId="1571" priority="60">
      <formula>$S$57="встреча играется"</formula>
    </cfRule>
  </conditionalFormatting>
  <conditionalFormatting sqref="I57:R57">
    <cfRule type="expression" dxfId="1570" priority="26">
      <formula>$S$57="сыграна"</formula>
    </cfRule>
  </conditionalFormatting>
  <conditionalFormatting sqref="I58:R58 S10:S12 L31:L33">
    <cfRule type="expression" dxfId="1569" priority="61">
      <formula>$S$58="встреча играется"</formula>
    </cfRule>
  </conditionalFormatting>
  <conditionalFormatting sqref="I58:R58">
    <cfRule type="expression" dxfId="1568" priority="27">
      <formula>$S$58="сыграна"</formula>
    </cfRule>
  </conditionalFormatting>
  <conditionalFormatting sqref="I59:R59 R22:R24 P28:P30">
    <cfRule type="expression" dxfId="1567" priority="62">
      <formula>$S$59="встреча играется"</formula>
    </cfRule>
  </conditionalFormatting>
  <conditionalFormatting sqref="I59:R59">
    <cfRule type="expression" dxfId="1566" priority="28">
      <formula>$S$59="сыграна"</formula>
    </cfRule>
  </conditionalFormatting>
  <conditionalFormatting sqref="I60:R60 M7:M9 K13:K15">
    <cfRule type="expression" dxfId="1565" priority="63">
      <formula>$S$60="встреча играется"</formula>
    </cfRule>
  </conditionalFormatting>
  <conditionalFormatting sqref="I60:R60">
    <cfRule type="expression" dxfId="1564" priority="29">
      <formula>$S$60="сыграна"</formula>
    </cfRule>
  </conditionalFormatting>
  <conditionalFormatting sqref="I61:R61 O10:O12 L19:L21">
    <cfRule type="expression" dxfId="1563" priority="64">
      <formula>$S$61="встреча играется"</formula>
    </cfRule>
  </conditionalFormatting>
  <conditionalFormatting sqref="I61:R61">
    <cfRule type="expression" dxfId="1562" priority="30">
      <formula>$S$61="сыграна"</formula>
    </cfRule>
  </conditionalFormatting>
  <conditionalFormatting sqref="I62:R62 Q16:Q18 N25:N27">
    <cfRule type="expression" dxfId="1561" priority="3">
      <formula>$S$62="встреча играется"</formula>
    </cfRule>
  </conditionalFormatting>
  <conditionalFormatting sqref="I63:R63 S22:S24 P31:P33">
    <cfRule type="expression" dxfId="1560" priority="65">
      <formula>$S$63="встреча играется"</formula>
    </cfRule>
  </conditionalFormatting>
  <conditionalFormatting sqref="I64:R64 M10:M12 L13:L15">
    <cfRule type="expression" dxfId="1559" priority="66">
      <formula>$S$64="встреча играется"</formula>
    </cfRule>
  </conditionalFormatting>
  <conditionalFormatting sqref="I65:R65 O16:O18 N19:N21">
    <cfRule type="expression" dxfId="1558" priority="67">
      <formula>$S$65="встреча играется"</formula>
    </cfRule>
  </conditionalFormatting>
  <conditionalFormatting sqref="I66:R66 Q22:Q24 P25:P27">
    <cfRule type="expression" dxfId="1557" priority="68">
      <formula>$S$66="встреча играется"</formula>
    </cfRule>
  </conditionalFormatting>
  <conditionalFormatting sqref="I67:R67 S28:S30 R31:R33">
    <cfRule type="expression" dxfId="1556" priority="69">
      <formula>$S$67="встреча играется"</formula>
    </cfRule>
  </conditionalFormatting>
  <conditionalFormatting sqref="I68:R68 L7:L9 K10:K12">
    <cfRule type="expression" dxfId="1555" priority="70">
      <formula>$S$68="встреча играется"</formula>
    </cfRule>
  </conditionalFormatting>
  <conditionalFormatting sqref="I69:R69 N13:N15 M16:M18">
    <cfRule type="expression" dxfId="1554" priority="71">
      <formula>$S$69="встреча играется"</formula>
    </cfRule>
  </conditionalFormatting>
  <conditionalFormatting sqref="I70:R70 P19:P21 O22:O24">
    <cfRule type="expression" dxfId="1553" priority="72">
      <formula>$S$70="встреча играется"</formula>
    </cfRule>
  </conditionalFormatting>
  <conditionalFormatting sqref="I71:R71 R25:R27 Q28:Q30">
    <cfRule type="expression" dxfId="1552" priority="73">
      <formula>$S$71="встреча играется"</formula>
    </cfRule>
  </conditionalFormatting>
  <conditionalFormatting sqref="J7:J33">
    <cfRule type="endsWith" dxfId="1551" priority="1" operator="endsWith" text="+">
      <formula>RIGHT((J7),LEN("+"))=("+")</formula>
    </cfRule>
  </conditionalFormatting>
  <dataValidations count="1">
    <dataValidation type="list" allowBlank="1" sqref="P36:P71" xr:uid="{00000000-0002-0000-3100-000000000000}">
      <formula1>D3_2!Список_счета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489</v>
      </c>
      <c r="E7" s="22"/>
      <c r="F7" s="67"/>
      <c r="G7" s="150">
        <v>1</v>
      </c>
      <c r="H7" s="97"/>
      <c r="I7" s="97"/>
      <c r="J7" s="100" t="s">
        <v>490</v>
      </c>
      <c r="K7" s="117"/>
      <c r="L7" s="23">
        <f>IF(LEFT(P68,1)="L",0,(IF(P68="","",(IF(LEFT(P68,1)&gt;RIGHT(P68,1),2,1)))))</f>
        <v>2</v>
      </c>
      <c r="M7" s="23">
        <f>IF(LEFT(P60,1)="L",0,(IF(P60="","",(IF(LEFT(P60,1)&gt;RIGHT(P60,1),2,1)))))</f>
        <v>2</v>
      </c>
      <c r="N7" s="23">
        <f>IF(RIGHT(P56,1)="L",0,(IF(P56="","",(IF(RIGHT(P56,1)&gt;LEFT(P56,1),2,1)))))</f>
        <v>2</v>
      </c>
      <c r="O7" s="24" t="str">
        <f>IF(LEFT(P53,1)="L",0,(IF(P53="","",(IF(LEFT(P53,1)&gt;RIGHT(P53,1),2,1)))))</f>
        <v/>
      </c>
      <c r="P7" s="23">
        <f>IF(RIGHT(P48,1)="L",0,(IF(P48="","",(IF(RIGHT(P48,1)&gt;LEFT(P48,1),2,1)))))</f>
        <v>1</v>
      </c>
      <c r="Q7" s="23">
        <f>IF(LEFT(P45,1)="L",0,(IF(P45="","",(IF(LEFT(P45,1)&gt;RIGHT(P45,1),2,1)))))</f>
        <v>2</v>
      </c>
      <c r="R7" s="23">
        <f>IF(RIGHT(P42,1)="L",0,(IF(P42="","",(IF(RIGHT(P42,1)&gt;LEFT(P42,1),2,1)))))</f>
        <v>1</v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10</v>
      </c>
      <c r="U7" s="166"/>
      <c r="V7" s="91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491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3:1</v>
      </c>
      <c r="M8" s="27" t="str">
        <f>IF(LEFT(P60,1)="W",$M$4&amp;":0(W)",IF(LEFT(P60,1)="L","0:"&amp;$M$4&amp;"(L)",IF(P60="","",P60)))</f>
        <v>3:1</v>
      </c>
      <c r="N8" s="26" t="str">
        <f>IF(RIGHT(P56,1)="W",$M$4&amp;":0(W)",IF(RIGHT(P56,1)="L","0:"&amp;$M$4&amp;"(L)",IF(P56="","",RIGHT(P56,1)&amp;":"&amp;LEFT(P56,1))))</f>
        <v>3:0</v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>1:3</v>
      </c>
      <c r="Q8" s="27" t="str">
        <f>IF(LEFT(P45,1)="W",$M$4&amp;":0(W)",IF(LEFT(P45,1)="L","0:"&amp;$M$4&amp;"(L)",IF(P45="","",P45)))</f>
        <v>3:1</v>
      </c>
      <c r="R8" s="26" t="str">
        <f>IF(RIGHT(P42,1)="W",$M$4&amp;":0(W)",IF(RIGHT(P42,1)="L","0:"&amp;$M$4&amp;"(L)",IF(P42="","",RIGHT(P42,1)&amp;":"&amp;LEFT(P42,1))))</f>
        <v>2:3</v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492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493</v>
      </c>
      <c r="E10" s="22"/>
      <c r="F10" s="67"/>
      <c r="G10" s="150">
        <v>2</v>
      </c>
      <c r="H10" s="97"/>
      <c r="I10" s="97"/>
      <c r="J10" s="100" t="s">
        <v>494</v>
      </c>
      <c r="K10" s="33">
        <f>IF(RIGHT(P68,1)="L",0,(IF(P68="","",(IF(RIGHT(P68,1)&gt;LEFT(P68,1),2,1)))))</f>
        <v>1</v>
      </c>
      <c r="L10" s="106"/>
      <c r="M10" s="23">
        <f>IF(RIGHT(P64,1)="L",0,(IF(P64="","",(IF(RIGHT(P64,1)&gt;LEFT(P64,1),2,1)))))</f>
        <v>1</v>
      </c>
      <c r="N10" s="23">
        <f>IF(LEFT(P52,1)="L",0,(IF(P52="","",(IF(LEFT(P52,1)&gt;RIGHT(P52,1),2,1)))))</f>
        <v>2</v>
      </c>
      <c r="O10" s="24" t="str">
        <f>IF(LEFT(P61,1)="L",0,(IF(P61="","",(IF(LEFT(P61,1)&gt;RIGHT(P61,1),2,1)))))</f>
        <v/>
      </c>
      <c r="P10" s="23">
        <f>IF(LEFT(P44,1)="L",0,(IF(P44="","",(IF(LEFT(P44,1)&gt;RIGHT(P44,1),2,1)))))</f>
        <v>1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2</v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8</v>
      </c>
      <c r="U10" s="166"/>
      <c r="V10" s="91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69" t="s">
        <v>495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1:3</v>
      </c>
      <c r="L11" s="107"/>
      <c r="M11" s="26" t="str">
        <f>IF(RIGHT(P64,1)="W",$M$4&amp;":0(W)",IF(RIGHT(P64,1)="L","0:"&amp;$M$4&amp;"(L)",IF(P64="","",RIGHT(P64,1)&amp;":"&amp;LEFT(P64,1))))</f>
        <v>2:3</v>
      </c>
      <c r="N11" s="27" t="str">
        <f>IF(LEFT(P52,1)="W",$M$4&amp;":0(W)",IF(LEFT(P52,1)="L","0:"&amp;$M$4&amp;"(L)",IF(P52="","",P52)))</f>
        <v>3:2</v>
      </c>
      <c r="O11" s="35" t="str">
        <f>IF(LEFT(P61,1)="W",$M$4&amp;":0(W)",IF(LEFT(P61,1)="L","0:"&amp;$M$4&amp;"(L)",IF(P61="","",P61)))</f>
        <v/>
      </c>
      <c r="P11" s="27" t="str">
        <f>IF(LEFT(P44,1)="W",$M$4&amp;":0(W)",IF(LEFT(P44,1)="L","0:"&amp;$M$4&amp;"(L)",IF(P44="","",P44)))</f>
        <v>1:3</v>
      </c>
      <c r="Q11" s="26" t="str">
        <f>IF(RIGHT(P40,1)="W",$M$4&amp;":0(W)",IF(RIGHT(P40,1)="L","0:"&amp;$M$4&amp;"(L)",IF(P40="","",RIGHT(P40,1)&amp;":"&amp;LEFT(P40,1))))</f>
        <v>0:3</v>
      </c>
      <c r="R11" s="27" t="str">
        <f>IF(LEFT(P37,1)="W",$M$4&amp;":0(W)",IF(LEFT(P37,1)="L","0:"&amp;$M$4&amp;"(L)",IF(P37="","",P37)))</f>
        <v>3:1</v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496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497</v>
      </c>
      <c r="E13" s="22"/>
      <c r="F13" s="67"/>
      <c r="G13" s="150">
        <v>3</v>
      </c>
      <c r="H13" s="97"/>
      <c r="I13" s="97"/>
      <c r="J13" s="100" t="s">
        <v>498</v>
      </c>
      <c r="K13" s="33">
        <f>IF(RIGHT(P60,1)="L",0,(IF(P60="","",(IF(RIGHT(P60,1)&gt;LEFT(P60,1),2,1)))))</f>
        <v>1</v>
      </c>
      <c r="L13" s="23">
        <f>IF(LEFT(P64,1)="L",0,(IF(P64="","",(IF(LEFT(P64,1)&gt;RIGHT(P64,1),2,1)))))</f>
        <v>2</v>
      </c>
      <c r="M13" s="106"/>
      <c r="N13" s="23">
        <f>IF(LEFT(P69,1)="L",0,(IF(P69="","",(IF(LEFT(P69,1)&gt;RIGHT(P69,1),2,1)))))</f>
        <v>1</v>
      </c>
      <c r="O13" s="24" t="str">
        <f>IF(RIGHT(P57,1)="L",0,(IF(P57="","",(IF(RIGHT(P57,1)&gt;LEFT(P57,1),2,1)))))</f>
        <v/>
      </c>
      <c r="P13" s="23">
        <f>IF(RIGHT(P41,1)="L",0,(IF(P41="","",(IF(RIGHT(P41,1)&gt;LEFT(P41,1),2,1)))))</f>
        <v>1</v>
      </c>
      <c r="Q13" s="23">
        <f>IF(LEFT(P36,1)="L",0,(IF(P36="","",(IF(LEFT(P36,1)&gt;RIGHT(P36,1),2,1)))))</f>
        <v>1</v>
      </c>
      <c r="R13" s="23">
        <f>IF(LEFT(P54,1)="L",0,(IF(P54="","",(IF(LEFT(P54,1)&gt;RIGHT(P54,1),2,1)))))</f>
        <v>1</v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7</v>
      </c>
      <c r="U13" s="166"/>
      <c r="V13" s="91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499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>1:3</v>
      </c>
      <c r="L14" s="27" t="str">
        <f>IF(LEFT(P64,1)="W",$M$4&amp;":0(W)",IF(LEFT(P64,1)="L","0:"&amp;$M$4&amp;"(L)",IF(P64="","",P64)))</f>
        <v>3:2</v>
      </c>
      <c r="M14" s="107"/>
      <c r="N14" s="27" t="str">
        <f>IF(LEFT(P69,1)="W",$M$4&amp;":0(W)",IF(LEFT(P69,1)="L","0:"&amp;$M$4&amp;"(L)",IF(P69="","",P69)))</f>
        <v>0:3</v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>1:3</v>
      </c>
      <c r="Q14" s="27" t="str">
        <f>IF(LEFT(P36,1)="W",$M$4&amp;":0(W)",IF(LEFT(P36,1)="L","0:"&amp;$M$4&amp;"(L)",IF(P36="","",P36)))</f>
        <v>2:3</v>
      </c>
      <c r="R14" s="27" t="str">
        <f>IF(LEFT(P54,1)="W",$M$4&amp;":0(W)",IF(LEFT(P54,1)="L","0:"&amp;$M$4&amp;"(L)",IF(P54="","",P54)))</f>
        <v>1:3</v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69" t="s">
        <v>500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501</v>
      </c>
      <c r="K16" s="33">
        <f>IF(LEFT(P56,1)="L",0,(IF(P56="","",(IF(LEFT(P56,1)&gt;RIGHT(P56,1),2,1)))))</f>
        <v>1</v>
      </c>
      <c r="L16" s="23">
        <f>IF(RIGHT(P52,1)="L",0,(IF(P52="","",(IF(RIGHT(P52,1)&gt;LEFT(P52,1),2,1)))))</f>
        <v>1</v>
      </c>
      <c r="M16" s="23">
        <f>IF(RIGHT(P69,1)="L",0,(IF(P69="","",(IF(RIGHT(P69,1)&gt;LEFT(P69,1),2,1)))))</f>
        <v>2</v>
      </c>
      <c r="N16" s="106"/>
      <c r="O16" s="24" t="str">
        <f>IF(RIGHT(P65,1)="L",0,(IF(P65="","",(IF(RIGHT(P65,1)&gt;LEFT(P65,1),2,1)))))</f>
        <v/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1</v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7</v>
      </c>
      <c r="U16" s="166"/>
      <c r="V16" s="91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0:3</v>
      </c>
      <c r="L17" s="26" t="str">
        <f>IF(RIGHT(P52,1)="W",$M$4&amp;":0(W)",IF(RIGHT(P52,1)="L","0:"&amp;$M$4&amp;"(L)",IF(P52="","",RIGHT(P52,1)&amp;":"&amp;LEFT(P52,1))))</f>
        <v>2:3</v>
      </c>
      <c r="M17" s="26" t="str">
        <f>IF(RIGHT(P69,1)="W",$M$4&amp;":0(W)",IF(RIGHT(P69,1)="L","0:"&amp;$M$4&amp;"(L)",IF(P69="","",RIGHT(P69,1)&amp;":"&amp;LEFT(P69,1))))</f>
        <v>3:0</v>
      </c>
      <c r="N17" s="107"/>
      <c r="O17" s="35" t="str">
        <f>IF(RIGHT(P65,1)="W",$M$4&amp;":0(W)",IF(RIGHT(P65,1)="L","0:"&amp;$M$4&amp;"(L)",IF(P65="","",RIGHT(P65,1)&amp;":"&amp;LEFT(P65,1))))</f>
        <v/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0:3</v>
      </c>
      <c r="R17" s="26" t="str">
        <f>IF(RIGHT(P51,1)="W",$M$4&amp;":0(W)",IF(RIGHT(P51,1)="L","0:"&amp;$M$4&amp;"(L)",IF(P51="","",RIGHT(P51,1)&amp;":"&amp;LEFT(P51,1))))</f>
        <v>1:3</v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495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6"/>
      <c r="V19" s="91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502</v>
      </c>
      <c r="K22" s="33">
        <f>IF(LEFT(P48,1)="L",0,(IF(P48="","",(IF(LEFT(P48,1)&gt;RIGHT(P48,1),2,1)))))</f>
        <v>2</v>
      </c>
      <c r="L22" s="23">
        <f>IF(RIGHT(P44,1)="L",0,(IF(P44="","",(IF(RIGHT(P44,1)&gt;LEFT(P44,1),2,1)))))</f>
        <v>2</v>
      </c>
      <c r="M22" s="23">
        <f>IF(LEFT(P41,1)="L",0,(IF(P41="","",(IF(LEFT(P41,1)&gt;RIGHT(P41,1),2,1)))))</f>
        <v>2</v>
      </c>
      <c r="N22" s="23">
        <f>IF(RIGHT(P38,1)="L",0,(IF(P38="","",(IF(RIGHT(P38,1)&gt;LEFT(P38,1),2,1)))))</f>
        <v>2</v>
      </c>
      <c r="O22" s="24" t="str">
        <f>IF(RIGHT(P70,1)="L",0,(IF(P70="","",(IF(RIGHT(P70,1)&gt;LEFT(P70,1),2,1)))))</f>
        <v/>
      </c>
      <c r="P22" s="106"/>
      <c r="Q22" s="23">
        <f>IF(RIGHT(P66,1)="L",0,(IF(P66="","",(IF(RIGHT(P66,1)&gt;LEFT(P66,1),2,1)))))</f>
        <v>2</v>
      </c>
      <c r="R22" s="23">
        <f>IF(RIGHT(P59,1)="L",0,(IF(P59="","",(IF(RIGHT(P59,1)&gt;LEFT(P59,1),2,1)))))</f>
        <v>2</v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12</v>
      </c>
      <c r="U22" s="166"/>
      <c r="V22" s="91" t="s">
        <v>10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3:1</v>
      </c>
      <c r="L23" s="26" t="str">
        <f>IF(RIGHT(P44,1)="W",$M$4&amp;":0(W)",IF(RIGHT(P44,1)="L","0:"&amp;$M$4&amp;"(L)",IF(P44="","",RIGHT(P44,1)&amp;":"&amp;LEFT(P44,1))))</f>
        <v>3:1</v>
      </c>
      <c r="M23" s="27" t="str">
        <f>IF(LEFT(P41,1)="W",$M$4&amp;":0(W)",IF(LEFT(P41,1)="L","0:"&amp;$M$4&amp;"(L)",IF(P41="","",P41)))</f>
        <v>3:1</v>
      </c>
      <c r="N23" s="26" t="str">
        <f>IF(RIGHT(P38,1)="W",$M$4&amp;":0(W)",IF(RIGHT(P38,1)="L","0:"&amp;$M$4&amp;"(L)",IF(P38="","",RIGHT(P38,1)&amp;":"&amp;LEFT(P38,1))))</f>
        <v>3:0</v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>3:2</v>
      </c>
      <c r="R23" s="26" t="str">
        <f>IF(RIGHT(P59,1)="W",$M$4&amp;":0(W)",IF(RIGHT(P59,1)="L","0:"&amp;$M$4&amp;"(L)",IF(P59="","",RIGHT(P59,1)&amp;":"&amp;LEFT(P59,1))))</f>
        <v>3:2</v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503</v>
      </c>
      <c r="K25" s="33">
        <f>IF(RIGHT(P45,1)="L",0,(IF(P45="","",(IF(RIGHT(P45,1)&gt;LEFT(P45,1),2,1)))))</f>
        <v>1</v>
      </c>
      <c r="L25" s="23">
        <f>IF(LEFT(P40,1)="L",0,(IF(P40="","",(IF(LEFT(P40,1)&gt;RIGHT(P40,1),2,1)))))</f>
        <v>2</v>
      </c>
      <c r="M25" s="23">
        <f>IF(RIGHT(P36,1)="L",0,(IF(P36="","",(IF(RIGHT(P36,1)&gt;LEFT(P36,1),2,1)))))</f>
        <v>2</v>
      </c>
      <c r="N25" s="23">
        <f>IF(RIGHT(P62,1)="L",0,(IF(P62="","",(IF(RIGHT(P62,1)&gt;LEFT(P62,1),2,1)))))</f>
        <v>2</v>
      </c>
      <c r="O25" s="24" t="str">
        <f>IF(LEFT(P49,1)="L",0,(IF(P49="","",(IF(LEFT(P49,1)&gt;RIGHT(P49,1),2,1)))))</f>
        <v/>
      </c>
      <c r="P25" s="24">
        <f>IF(LEFT(P66,1)="L",0,(IF(P66="","",(IF(LEFT(P66,1)&gt;RIGHT(P66,1),2,1)))))</f>
        <v>1</v>
      </c>
      <c r="Q25" s="106"/>
      <c r="R25" s="23">
        <f>IF(LEFT(P71,1)="L",0,(IF(P71="","",(IF(LEFT(P71,1)&gt;RIGHT(P71,1),2,1)))))</f>
        <v>2</v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10</v>
      </c>
      <c r="U25" s="166"/>
      <c r="V25" s="91" t="s">
        <v>12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1:3</v>
      </c>
      <c r="L26" s="27" t="str">
        <f>IF(LEFT(P40,1)="W",$M$4&amp;":0(W)",IF(LEFT(P40,1)="L","0:"&amp;$M$4&amp;"(L)",IF(P40="","",P40)))</f>
        <v>3:0</v>
      </c>
      <c r="M26" s="26" t="str">
        <f>IF(RIGHT(P36,1)="W",$M$4&amp;":0(W)",IF(RIGHT(P36,1)="L","0:"&amp;$M$4&amp;"(L)",IF(P36="","",RIGHT(P36,1)&amp;":"&amp;LEFT(P36,1))))</f>
        <v>3:2</v>
      </c>
      <c r="N26" s="26" t="str">
        <f>IF(RIGHT(P62,1)="W",$M$4&amp;":0(W)",IF(RIGHT(P62,1)="L","0:"&amp;$M$4&amp;"(L)",IF(P62="","",RIGHT(P62,1)&amp;":"&amp;LEFT(P62,1))))</f>
        <v>3:0</v>
      </c>
      <c r="O26" s="35" t="str">
        <f>IF(LEFT(P49,1)="W",$M$4&amp;":0(W)",IF(LEFT(P49,1)="L","0:"&amp;$M$4&amp;"(L)",IF(P49="","",P49)))</f>
        <v/>
      </c>
      <c r="P26" s="28" t="str">
        <f>IF(LEFT(P66,1)="W",$M$4&amp;":0(W)",IF(LEFT(P66,1)="L","0:"&amp;$M$4&amp;"(L)",IF(P66="","",P66)))</f>
        <v>2:3</v>
      </c>
      <c r="Q26" s="107"/>
      <c r="R26" s="27" t="str">
        <f>IF(LEFT(P71,1)="W",$M$4&amp;":0(W)",IF(LEFT(P71,1)="L","0:"&amp;$M$4&amp;"(L)",IF(P71="","",P71)))</f>
        <v>3:0</v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504</v>
      </c>
      <c r="K28" s="33">
        <f>IF(LEFT(P42,1)="L",0,(IF(P42="","",(IF(LEFT(P42,1)&gt;RIGHT(P42,1),2,1)))))</f>
        <v>2</v>
      </c>
      <c r="L28" s="23">
        <f>IF(RIGHT(P37,1)="L",0,(IF(P37="","",(IF(RIGHT(P37,1)&gt;LEFT(P37,1),2,1)))))</f>
        <v>1</v>
      </c>
      <c r="M28" s="23">
        <f>IF(RIGHT(P54,1)="L",0,(IF(P54="","",(IF(RIGHT(P54,1)&gt;LEFT(P54,1),2,1)))))</f>
        <v>2</v>
      </c>
      <c r="N28" s="23">
        <f>IF(LEFT(P51,1)="L",0,(IF(P51="","",(IF(LEFT(P51,1)&gt;RIGHT(P51,1),2,1)))))</f>
        <v>2</v>
      </c>
      <c r="O28" s="24" t="str">
        <f>IF(RIGHT(P46,1)="L",0,(IF(P46="","",(IF(RIGHT(P46,1)&gt;LEFT(P46,1),2,1)))))</f>
        <v/>
      </c>
      <c r="P28" s="24">
        <f>IF(LEFT(P59,1)="L",0,(IF(P59="","",(IF(LEFT(P59,1)&gt;RIGHT(P59,1),2,1)))))</f>
        <v>1</v>
      </c>
      <c r="Q28" s="23">
        <f>IF(RIGHT(P71,1)="L",0,(IF(P71="","",(IF(RIGHT(P71,1)&gt;LEFT(P71,1),2,1)))))</f>
        <v>1</v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9</v>
      </c>
      <c r="U28" s="166"/>
      <c r="V28" s="91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3:2</v>
      </c>
      <c r="L29" s="26" t="str">
        <f>IF(RIGHT(P37,1)="W",$M$4&amp;":0(W)",IF(RIGHT(P37,1)="L","0:"&amp;$M$4&amp;"(L)",IF(P37="","",RIGHT(P37,1)&amp;":"&amp;LEFT(P37,1))))</f>
        <v>1:3</v>
      </c>
      <c r="M29" s="26" t="str">
        <f>IF(RIGHT(P54,1)="W",$M$4&amp;":0(W)",IF(RIGHT(P54,1)="L","0:"&amp;$M$4&amp;"(L)",IF(P54="","",RIGHT(P54,1)&amp;":"&amp;LEFT(P54,1))))</f>
        <v>3:1</v>
      </c>
      <c r="N29" s="27" t="str">
        <f>IF(LEFT(P51,1)="W",$M$4&amp;":0(W)",IF(LEFT(P51,1)="L","0:"&amp;$M$4&amp;"(L)",IF(P51="","",P51)))</f>
        <v>3:1</v>
      </c>
      <c r="O29" s="35" t="str">
        <f>IF(RIGHT(P46,1)="W",$M$4&amp;":0(W)",IF(RIGHT(P46,1)="L","0:"&amp;$M$4&amp;"(L)",IF(P46="","",RIGHT(P46,1)&amp;":"&amp;LEFT(P46,1))))</f>
        <v/>
      </c>
      <c r="P29" s="28" t="str">
        <f>IF(LEFT(P59,1)="W",$M$4&amp;":0(W)",IF(LEFT(P59,1)="L","0:"&amp;$M$4&amp;"(L)",IF(P59="","",P59)))</f>
        <v>2:3</v>
      </c>
      <c r="Q29" s="26" t="str">
        <f>IF(RIGHT(P71,1)="W",$M$4&amp;":0(W)",IF(RIGHT(P71,1)="L","0:"&amp;$M$4&amp;"(L)",IF(P71="","",RIGHT(P71,1)&amp;":"&amp;LEFT(P71,1))))</f>
        <v>0:3</v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500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0</v>
      </c>
      <c r="U31" s="166"/>
      <c r="V31" s="91" t="s">
        <v>151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15</v>
      </c>
      <c r="J36" s="81" t="str">
        <f>IF(D4_2!Уч3="","",D4_2!Уч3)</f>
        <v>Покатилов Владислав+</v>
      </c>
      <c r="K36" s="82" t="str">
        <f t="shared" ref="K36:K71" si="0">"-"</f>
        <v>-</v>
      </c>
      <c r="L36" s="162" t="str">
        <f>IF(D4_2!Уч7="","",D4_2!Уч7)</f>
        <v>Калыбеков Жанибек+</v>
      </c>
      <c r="M36" s="124"/>
      <c r="N36" s="124"/>
      <c r="O36" s="125"/>
      <c r="P36" s="53" t="s">
        <v>42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16</v>
      </c>
      <c r="J37" s="84" t="str">
        <f>IF(D4_2!Уч2="","",D4_2!Уч2)</f>
        <v>Алтынбеков Ердос+</v>
      </c>
      <c r="K37" s="85" t="str">
        <f t="shared" si="0"/>
        <v>-</v>
      </c>
      <c r="L37" s="163" t="str">
        <f>IF(D4_2!Уч8="","",D4_2!Уч8)</f>
        <v>Абдраимов Аскар+</v>
      </c>
      <c r="M37" s="127"/>
      <c r="N37" s="127"/>
      <c r="O37" s="128"/>
      <c r="P37" s="58" t="s">
        <v>37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17</v>
      </c>
      <c r="J38" s="86" t="str">
        <f>IF(D4_2!Уч4="","",D4_2!Уч4)</f>
        <v>Карабельникова Анна+</v>
      </c>
      <c r="K38" s="87" t="str">
        <f t="shared" si="0"/>
        <v>-</v>
      </c>
      <c r="L38" s="164" t="str">
        <f>IF(D4_2!Уч6="","",D4_2!Уч6)</f>
        <v>Камалов Абдувахит+</v>
      </c>
      <c r="M38" s="115"/>
      <c r="N38" s="115"/>
      <c r="O38" s="116"/>
      <c r="P38" s="88" t="s">
        <v>39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IF(D4_2!Уч1="","",D4_2!Уч1)</f>
        <v>Рахматулла Маржан+</v>
      </c>
      <c r="K39" s="90" t="str">
        <f t="shared" si="0"/>
        <v>-</v>
      </c>
      <c r="L39" s="165" t="str">
        <f>IF(D4_2!Уч9="","",D4_2!Уч9)</f>
        <v>Курносов Данил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15</v>
      </c>
      <c r="J40" s="81" t="str">
        <f>IF(D4_2!Уч7="","",D4_2!Уч7)</f>
        <v>Калыбеков Жанибек+</v>
      </c>
      <c r="K40" s="82" t="str">
        <f t="shared" si="0"/>
        <v>-</v>
      </c>
      <c r="L40" s="162" t="str">
        <f>IF(D4_2!Уч2="","",D4_2!Уч2)</f>
        <v>Алтынбеков Ердос+</v>
      </c>
      <c r="M40" s="124"/>
      <c r="N40" s="124"/>
      <c r="O40" s="125"/>
      <c r="P40" s="53" t="s">
        <v>35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16</v>
      </c>
      <c r="J41" s="84" t="str">
        <f>IF(D4_2!Уч6="","",D4_2!Уч6)</f>
        <v>Камалов Абдувахит+</v>
      </c>
      <c r="K41" s="85" t="str">
        <f t="shared" si="0"/>
        <v>-</v>
      </c>
      <c r="L41" s="163" t="str">
        <f>IF(D4_2!Уч3="","",D4_2!Уч3)</f>
        <v>Покатилов Владислав+</v>
      </c>
      <c r="M41" s="127"/>
      <c r="N41" s="127"/>
      <c r="O41" s="128"/>
      <c r="P41" s="58" t="s">
        <v>37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17</v>
      </c>
      <c r="J42" s="86" t="str">
        <f>IF(D4_2!Уч8="","",D4_2!Уч8)</f>
        <v>Абдраимов Аскар+</v>
      </c>
      <c r="K42" s="87" t="str">
        <f t="shared" si="0"/>
        <v>-</v>
      </c>
      <c r="L42" s="164" t="str">
        <f>IF(D4_2!Уч1="","",D4_2!Уч1)</f>
        <v>Рахматулла Маржан+</v>
      </c>
      <c r="M42" s="115"/>
      <c r="N42" s="115"/>
      <c r="O42" s="116"/>
      <c r="P42" s="62" t="s">
        <v>38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IF(D4_2!Уч9="","",D4_2!Уч9)</f>
        <v>Курносов Данил</v>
      </c>
      <c r="K43" s="90" t="str">
        <f t="shared" si="0"/>
        <v>-</v>
      </c>
      <c r="L43" s="165" t="str">
        <f>IF(D4_2!Уч5="","",D4_2!Уч5)</f>
        <v>Болтайханов Ергалым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16</v>
      </c>
      <c r="J44" s="81" t="str">
        <f>IF(D4_2!Уч2="","",D4_2!Уч2)</f>
        <v>Алтынбеков Ердос+</v>
      </c>
      <c r="K44" s="82" t="str">
        <f t="shared" si="0"/>
        <v>-</v>
      </c>
      <c r="L44" s="162" t="str">
        <f>IF(D4_2!Уч6="","",D4_2!Уч6)</f>
        <v>Камалов Абдувахит+</v>
      </c>
      <c r="M44" s="124"/>
      <c r="N44" s="124"/>
      <c r="O44" s="125"/>
      <c r="P44" s="53" t="s">
        <v>41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17</v>
      </c>
      <c r="J45" s="84" t="str">
        <f>IF(D4_2!Уч1="","",D4_2!Уч1)</f>
        <v>Рахматулла Маржан+</v>
      </c>
      <c r="K45" s="85" t="str">
        <f t="shared" si="0"/>
        <v>-</v>
      </c>
      <c r="L45" s="163" t="str">
        <f>IF(D4_2!Уч7="","",D4_2!Уч7)</f>
        <v>Калыбеков Жанибек+</v>
      </c>
      <c r="M45" s="127"/>
      <c r="N45" s="127"/>
      <c r="O45" s="128"/>
      <c r="P45" s="58" t="s">
        <v>37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IF(D4_2!Уч5="","",D4_2!Уч5)</f>
        <v>Болтайханов Ергалым</v>
      </c>
      <c r="K46" s="87" t="str">
        <f t="shared" si="0"/>
        <v>-</v>
      </c>
      <c r="L46" s="164" t="str">
        <f>IF(D4_2!Уч8="","",D4_2!Уч8)</f>
        <v>Абдраимов Аскар+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IF(D4_2!Уч4="","",D4_2!Уч4)</f>
        <v>Карабельникова Анна+</v>
      </c>
      <c r="K47" s="90" t="str">
        <f t="shared" si="0"/>
        <v>-</v>
      </c>
      <c r="L47" s="165" t="str">
        <f>IF(D4_2!Уч9="","",D4_2!Уч9)</f>
        <v>Курносов Данил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17</v>
      </c>
      <c r="J48" s="81" t="str">
        <f>IF(D4_2!Уч6="","",D4_2!Уч6)</f>
        <v>Камалов Абдувахит+</v>
      </c>
      <c r="K48" s="82" t="str">
        <f t="shared" si="0"/>
        <v>-</v>
      </c>
      <c r="L48" s="162" t="str">
        <f>IF(D4_2!Уч1="","",D4_2!Уч1)</f>
        <v>Рахматулла Маржан+</v>
      </c>
      <c r="M48" s="124"/>
      <c r="N48" s="124"/>
      <c r="O48" s="125"/>
      <c r="P48" s="53" t="s">
        <v>37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IF(D4_2!Уч7="","",D4_2!Уч7)</f>
        <v>Калыбеков Жанибек+</v>
      </c>
      <c r="K49" s="85" t="str">
        <f t="shared" si="0"/>
        <v>-</v>
      </c>
      <c r="L49" s="163" t="str">
        <f>IF(D4_2!Уч5="","",D4_2!Уч5)</f>
        <v>Болтайханов Ергалым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IF(D4_2!Уч9="","",D4_2!Уч9)</f>
        <v>Курносов Данил</v>
      </c>
      <c r="K50" s="87" t="str">
        <f t="shared" si="0"/>
        <v>-</v>
      </c>
      <c r="L50" s="164" t="str">
        <f>IF(D4_2!Уч3="","",D4_2!Уч3)</f>
        <v>Покатилов Владислав+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16</v>
      </c>
      <c r="J51" s="89" t="str">
        <f>IF(D4_2!Уч8="","",D4_2!Уч8)</f>
        <v>Абдраимов Аскар+</v>
      </c>
      <c r="K51" s="90" t="str">
        <f t="shared" si="0"/>
        <v>-</v>
      </c>
      <c r="L51" s="165" t="str">
        <f>IF(D4_2!Уч4="","",D4_2!Уч4)</f>
        <v>Карабельникова Анна+</v>
      </c>
      <c r="M51" s="121"/>
      <c r="N51" s="121"/>
      <c r="O51" s="122"/>
      <c r="P51" s="66" t="s">
        <v>37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15</v>
      </c>
      <c r="J52" s="81" t="str">
        <f>IF(D4_2!Уч2="","",D4_2!Уч2)</f>
        <v>Алтынбеков Ердос+</v>
      </c>
      <c r="K52" s="82" t="str">
        <f t="shared" si="0"/>
        <v>-</v>
      </c>
      <c r="L52" s="162" t="str">
        <f>IF(D4_2!Уч4="","",D4_2!Уч4)</f>
        <v>Карабельникова Анна+</v>
      </c>
      <c r="M52" s="124"/>
      <c r="N52" s="124"/>
      <c r="O52" s="125"/>
      <c r="P52" s="53" t="s">
        <v>38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IF(D4_2!Уч1="","",D4_2!Уч1)</f>
        <v>Рахматулла Маржан+</v>
      </c>
      <c r="K53" s="85" t="str">
        <f t="shared" si="0"/>
        <v>-</v>
      </c>
      <c r="L53" s="163" t="str">
        <f>IF(D4_2!Уч5="","",D4_2!Уч5)</f>
        <v>Болтайханов Ергалым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>
        <v>16</v>
      </c>
      <c r="J54" s="86" t="str">
        <f>IF(D4_2!Уч3="","",D4_2!Уч3)</f>
        <v>Покатилов Владислав+</v>
      </c>
      <c r="K54" s="87" t="str">
        <f t="shared" si="0"/>
        <v>-</v>
      </c>
      <c r="L54" s="164" t="str">
        <f>IF(D4_2!Уч8="","",D4_2!Уч8)</f>
        <v>Абдраимов Аскар+</v>
      </c>
      <c r="M54" s="115"/>
      <c r="N54" s="115"/>
      <c r="O54" s="116"/>
      <c r="P54" s="62" t="s">
        <v>41</v>
      </c>
      <c r="Q54" s="138"/>
      <c r="R54" s="139"/>
      <c r="S54" s="54" t="str">
        <f t="shared" si="1"/>
        <v>сыграна</v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IF(D4_2!Уч7="","",D4_2!Уч7)</f>
        <v>Калыбеков Жанибек+</v>
      </c>
      <c r="K55" s="90" t="str">
        <f t="shared" si="0"/>
        <v>-</v>
      </c>
      <c r="L55" s="165" t="str">
        <f>IF(D4_2!Уч9="","",D4_2!Уч9)</f>
        <v>Курносов Данил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176</v>
      </c>
      <c r="J56" s="81" t="str">
        <f>IF(D4_2!Уч4="","",D4_2!Уч4)</f>
        <v>Карабельникова Анна+</v>
      </c>
      <c r="K56" s="82" t="str">
        <f t="shared" si="0"/>
        <v>-</v>
      </c>
      <c r="L56" s="162" t="str">
        <f>IF(D4_2!Уч1="","",D4_2!Уч1)</f>
        <v>Рахматулла Маржан+</v>
      </c>
      <c r="M56" s="124"/>
      <c r="N56" s="124"/>
      <c r="O56" s="125"/>
      <c r="P56" s="53" t="s">
        <v>39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IF(D4_2!Уч5="","",D4_2!Уч5)</f>
        <v>Болтайханов Ергалым</v>
      </c>
      <c r="K57" s="85" t="str">
        <f t="shared" si="0"/>
        <v>-</v>
      </c>
      <c r="L57" s="163" t="str">
        <f>IF(D4_2!Уч3="","",D4_2!Уч3)</f>
        <v>Покатилов Владислав+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IF(D4_2!Уч9="","",D4_2!Уч9)</f>
        <v>Курносов Данил</v>
      </c>
      <c r="K58" s="87" t="str">
        <f t="shared" si="0"/>
        <v>-</v>
      </c>
      <c r="L58" s="164" t="str">
        <f>IF(D4_2!Уч2="","",D4_2!Уч2)</f>
        <v>Алтынбеков Ердос+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15</v>
      </c>
      <c r="J59" s="89" t="str">
        <f>IF(D4_2!Уч8="","",D4_2!Уч8)</f>
        <v>Абдраимов Аскар+</v>
      </c>
      <c r="K59" s="90" t="str">
        <f t="shared" si="0"/>
        <v>-</v>
      </c>
      <c r="L59" s="165" t="str">
        <f>IF(D4_2!Уч6="","",D4_2!Уч6)</f>
        <v>Камалов Абдувахит+</v>
      </c>
      <c r="M59" s="121"/>
      <c r="N59" s="121"/>
      <c r="O59" s="122"/>
      <c r="P59" s="66" t="s">
        <v>42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>
        <v>18</v>
      </c>
      <c r="J60" s="81" t="str">
        <f>IF(D4_2!Уч1="","",D4_2!Уч1)</f>
        <v>Рахматулла Маржан+</v>
      </c>
      <c r="K60" s="82" t="str">
        <f t="shared" si="0"/>
        <v>-</v>
      </c>
      <c r="L60" s="162" t="str">
        <f>IF(D4_2!Уч3="","",D4_2!Уч3)</f>
        <v>Покатилов Владислав+</v>
      </c>
      <c r="M60" s="124"/>
      <c r="N60" s="124"/>
      <c r="O60" s="125"/>
      <c r="P60" s="53" t="s">
        <v>37</v>
      </c>
      <c r="Q60" s="142"/>
      <c r="R60" s="143"/>
      <c r="S60" s="54" t="str">
        <f t="shared" si="1"/>
        <v>сыграна</v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IF(D4_2!Уч2="","",D4_2!Уч2)</f>
        <v>Алтынбеков Ердос+</v>
      </c>
      <c r="K61" s="85" t="str">
        <f t="shared" si="0"/>
        <v>-</v>
      </c>
      <c r="L61" s="163" t="str">
        <f>IF(D4_2!Уч5="","",D4_2!Уч5)</f>
        <v>Болтайханов Ергалым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15</v>
      </c>
      <c r="J62" s="86" t="str">
        <f>IF(D4_2!Уч4="","",D4_2!Уч4)</f>
        <v>Карабельникова Анна+</v>
      </c>
      <c r="K62" s="87" t="str">
        <f t="shared" si="0"/>
        <v>-</v>
      </c>
      <c r="L62" s="164" t="str">
        <f>IF(D4_2!Уч7="","",D4_2!Уч7)</f>
        <v>Калыбеков Жанибек+</v>
      </c>
      <c r="M62" s="115"/>
      <c r="N62" s="115"/>
      <c r="O62" s="116"/>
      <c r="P62" s="62" t="s">
        <v>39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IF(D4_2!Уч6="","",D4_2!Уч6)</f>
        <v>Камалов Абдувахит+</v>
      </c>
      <c r="K63" s="90" t="str">
        <f t="shared" si="0"/>
        <v>-</v>
      </c>
      <c r="L63" s="165" t="str">
        <f>IF(D4_2!Уч9="","",D4_2!Уч9)</f>
        <v>Курносов Данил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18</v>
      </c>
      <c r="J64" s="81" t="str">
        <f>IF(D4_2!Уч3="","",D4_2!Уч3)</f>
        <v>Покатилов Владислав+</v>
      </c>
      <c r="K64" s="82" t="str">
        <f t="shared" si="0"/>
        <v>-</v>
      </c>
      <c r="L64" s="162" t="str">
        <f>IF(D4_2!Уч2="","",D4_2!Уч2)</f>
        <v>Алтынбеков Ердос+</v>
      </c>
      <c r="M64" s="124"/>
      <c r="N64" s="124"/>
      <c r="O64" s="125"/>
      <c r="P64" s="53" t="s">
        <v>38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IF(D4_2!Уч5="","",D4_2!Уч5)</f>
        <v>Болтайханов Ергалым</v>
      </c>
      <c r="K65" s="85" t="str">
        <f t="shared" si="0"/>
        <v>-</v>
      </c>
      <c r="L65" s="163" t="str">
        <f>IF(D4_2!Уч4="","",D4_2!Уч4)</f>
        <v>Карабельникова Анна+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15</v>
      </c>
      <c r="J66" s="86" t="str">
        <f>IF(D4_2!Уч7="","",D4_2!Уч7)</f>
        <v>Калыбеков Жанибек+</v>
      </c>
      <c r="K66" s="87" t="str">
        <f t="shared" si="0"/>
        <v>-</v>
      </c>
      <c r="L66" s="164" t="str">
        <f>IF(D4_2!Уч6="","",D4_2!Уч6)</f>
        <v>Камалов Абдувахит+</v>
      </c>
      <c r="M66" s="115"/>
      <c r="N66" s="115"/>
      <c r="O66" s="116"/>
      <c r="P66" s="62" t="s">
        <v>42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IF(D4_2!Уч9="","",D4_2!Уч9)</f>
        <v>Курносов Данил</v>
      </c>
      <c r="K67" s="90" t="str">
        <f t="shared" si="0"/>
        <v>-</v>
      </c>
      <c r="L67" s="165" t="str">
        <f>IF(D4_2!Уч8="","",D4_2!Уч8)</f>
        <v>Абдраимов Аскар+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16</v>
      </c>
      <c r="J68" s="81" t="str">
        <f>IF(D4_2!Уч1="","",D4_2!Уч1)</f>
        <v>Рахматулла Маржан+</v>
      </c>
      <c r="K68" s="82" t="str">
        <f t="shared" si="0"/>
        <v>-</v>
      </c>
      <c r="L68" s="162" t="str">
        <f>IF(D4_2!Уч2="","",D4_2!Уч2)</f>
        <v>Алтынбеков Ердос+</v>
      </c>
      <c r="M68" s="124"/>
      <c r="N68" s="124"/>
      <c r="O68" s="125"/>
      <c r="P68" s="53" t="s">
        <v>37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15</v>
      </c>
      <c r="J69" s="84" t="str">
        <f>IF(D4_2!Уч3="","",D4_2!Уч3)</f>
        <v>Покатилов Владислав+</v>
      </c>
      <c r="K69" s="85" t="str">
        <f t="shared" si="0"/>
        <v>-</v>
      </c>
      <c r="L69" s="163" t="str">
        <f>IF(D4_2!Уч4="","",D4_2!Уч4)</f>
        <v>Карабельникова Анна+</v>
      </c>
      <c r="M69" s="127"/>
      <c r="N69" s="127"/>
      <c r="O69" s="128"/>
      <c r="P69" s="58" t="s">
        <v>39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IF(D4_2!Уч5="","",D4_2!Уч5)</f>
        <v>Болтайханов Ергалым</v>
      </c>
      <c r="K70" s="87" t="str">
        <f t="shared" si="0"/>
        <v>-</v>
      </c>
      <c r="L70" s="164" t="str">
        <f>IF(D4_2!Уч6="","",D4_2!Уч6)</f>
        <v>Камалов Абдувахит+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17</v>
      </c>
      <c r="J71" s="89" t="str">
        <f>IF(D4_2!Уч7="","",D4_2!Уч7)</f>
        <v>Калыбеков Жанибек+</v>
      </c>
      <c r="K71" s="90" t="str">
        <f t="shared" si="0"/>
        <v>-</v>
      </c>
      <c r="L71" s="165" t="str">
        <f>IF(D4_2!Уч8="","",D4_2!Уч8)</f>
        <v>Абдраимов Аскар+</v>
      </c>
      <c r="M71" s="121"/>
      <c r="N71" s="121"/>
      <c r="O71" s="122"/>
      <c r="P71" s="66" t="s">
        <v>35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550" priority="13">
      <formula>$S$36="сыграна"</formula>
    </cfRule>
  </conditionalFormatting>
  <conditionalFormatting sqref="I37:Q37">
    <cfRule type="expression" dxfId="1549" priority="15">
      <formula>$S$37="сыграна"</formula>
    </cfRule>
  </conditionalFormatting>
  <conditionalFormatting sqref="I38:Q38">
    <cfRule type="expression" dxfId="1548" priority="4">
      <formula>$S$38="сыграна"</formula>
    </cfRule>
  </conditionalFormatting>
  <conditionalFormatting sqref="I39:Q39">
    <cfRule type="expression" dxfId="1547" priority="5">
      <formula>$S$39="сыграна"</formula>
    </cfRule>
  </conditionalFormatting>
  <conditionalFormatting sqref="I40:Q40">
    <cfRule type="expression" dxfId="1546" priority="6">
      <formula>$S$40="сыграна"</formula>
    </cfRule>
  </conditionalFormatting>
  <conditionalFormatting sqref="I41:Q41">
    <cfRule type="expression" dxfId="1545" priority="7">
      <formula>$S$41="сыграна"</formula>
    </cfRule>
  </conditionalFormatting>
  <conditionalFormatting sqref="I42:Q42">
    <cfRule type="expression" dxfId="1544" priority="8">
      <formula>$S$42="сыграна"</formula>
    </cfRule>
  </conditionalFormatting>
  <conditionalFormatting sqref="I43:Q43">
    <cfRule type="expression" dxfId="1543" priority="9">
      <formula>$S$43="сыграна"</formula>
    </cfRule>
  </conditionalFormatting>
  <conditionalFormatting sqref="I44:Q44">
    <cfRule type="expression" dxfId="1542" priority="10">
      <formula>$S$44="сыграна"</formula>
    </cfRule>
  </conditionalFormatting>
  <conditionalFormatting sqref="I45:Q45">
    <cfRule type="expression" dxfId="1541" priority="11">
      <formula>$S$45="сыграна"</formula>
    </cfRule>
  </conditionalFormatting>
  <conditionalFormatting sqref="I48:Q48">
    <cfRule type="expression" dxfId="1540" priority="17">
      <formula>$S$48="сыграна"</formula>
    </cfRule>
  </conditionalFormatting>
  <conditionalFormatting sqref="I49:Q49">
    <cfRule type="expression" dxfId="1539" priority="18">
      <formula>$S$49="сыграна"</formula>
    </cfRule>
  </conditionalFormatting>
  <conditionalFormatting sqref="I50:Q50">
    <cfRule type="expression" dxfId="1538" priority="19">
      <formula>$S$50="сыграна"</formula>
    </cfRule>
  </conditionalFormatting>
  <conditionalFormatting sqref="I51:Q51">
    <cfRule type="expression" dxfId="1537" priority="20">
      <formula>$S$51="сыграна"</formula>
    </cfRule>
  </conditionalFormatting>
  <conditionalFormatting sqref="I52:Q52">
    <cfRule type="expression" dxfId="1536" priority="21">
      <formula>$S$52="сыграна"</formula>
    </cfRule>
  </conditionalFormatting>
  <conditionalFormatting sqref="I53:Q53">
    <cfRule type="expression" dxfId="1535" priority="22">
      <formula>$S$53="сыграна"</formula>
    </cfRule>
  </conditionalFormatting>
  <conditionalFormatting sqref="I54:Q54">
    <cfRule type="expression" dxfId="1534" priority="23">
      <formula>$S$54="сыграна"</formula>
    </cfRule>
  </conditionalFormatting>
  <conditionalFormatting sqref="I55:Q55">
    <cfRule type="expression" dxfId="1533" priority="24">
      <formula>$S$55="сыграна"</formula>
    </cfRule>
  </conditionalFormatting>
  <conditionalFormatting sqref="I56:Q56">
    <cfRule type="expression" dxfId="1532" priority="25">
      <formula>$S$56="сыграна"</formula>
    </cfRule>
  </conditionalFormatting>
  <conditionalFormatting sqref="I62:Q62">
    <cfRule type="expression" dxfId="1531" priority="2">
      <formula>$S$62="сыграна"</formula>
    </cfRule>
  </conditionalFormatting>
  <conditionalFormatting sqref="I63:Q63">
    <cfRule type="expression" dxfId="1530" priority="31">
      <formula>$S$63="сыграна"</formula>
    </cfRule>
  </conditionalFormatting>
  <conditionalFormatting sqref="I64:Q64">
    <cfRule type="expression" dxfId="1529" priority="32">
      <formula>$S$64="сыграна"</formula>
    </cfRule>
  </conditionalFormatting>
  <conditionalFormatting sqref="I65:Q65">
    <cfRule type="expression" dxfId="1528" priority="33">
      <formula>$S$65="сыграна"</formula>
    </cfRule>
  </conditionalFormatting>
  <conditionalFormatting sqref="I66:Q66">
    <cfRule type="expression" dxfId="1527" priority="34">
      <formula>$S$66="сыграна"</formula>
    </cfRule>
  </conditionalFormatting>
  <conditionalFormatting sqref="I67:Q67">
    <cfRule type="expression" dxfId="1526" priority="35">
      <formula>$S$67="сыграна"</formula>
    </cfRule>
  </conditionalFormatting>
  <conditionalFormatting sqref="I68:Q68">
    <cfRule type="expression" dxfId="1525" priority="36">
      <formula>$S$68="сыграна"</formula>
    </cfRule>
  </conditionalFormatting>
  <conditionalFormatting sqref="I69:Q69">
    <cfRule type="expression" dxfId="1524" priority="37">
      <formula>$S$69="сыграна"</formula>
    </cfRule>
  </conditionalFormatting>
  <conditionalFormatting sqref="I70:Q70">
    <cfRule type="expression" dxfId="1523" priority="38">
      <formula>$S$70="сыграна"</formula>
    </cfRule>
  </conditionalFormatting>
  <conditionalFormatting sqref="I71:Q71">
    <cfRule type="expression" dxfId="1522" priority="39">
      <formula>$S$71="сыграна"</formula>
    </cfRule>
  </conditionalFormatting>
  <conditionalFormatting sqref="I36:R36 Q13:Q15 M25:M27">
    <cfRule type="expression" dxfId="1521" priority="14">
      <formula>$S$36="встреча играется"</formula>
    </cfRule>
  </conditionalFormatting>
  <conditionalFormatting sqref="I37:R37 R10:R12 L28:L30">
    <cfRule type="expression" dxfId="1520" priority="40">
      <formula>$S$37="встреча играется"</formula>
    </cfRule>
  </conditionalFormatting>
  <conditionalFormatting sqref="I38:R38 P16:P18 N22:N24">
    <cfRule type="expression" dxfId="1519" priority="41">
      <formula>$S$38="встреча играется"</formula>
    </cfRule>
  </conditionalFormatting>
  <conditionalFormatting sqref="I39:R39 S7:S9 K31:K33">
    <cfRule type="expression" dxfId="1518" priority="42">
      <formula>$S$39="встреча играется"</formula>
    </cfRule>
  </conditionalFormatting>
  <conditionalFormatting sqref="I40:R40 Q10:Q12 L25:L27">
    <cfRule type="expression" dxfId="1517" priority="43">
      <formula>$S$40="встреча играется"</formula>
    </cfRule>
  </conditionalFormatting>
  <conditionalFormatting sqref="I41:R41 P13:P15 M22:M24">
    <cfRule type="expression" dxfId="1516" priority="44">
      <formula>$S$41="встреча играется"</formula>
    </cfRule>
  </conditionalFormatting>
  <conditionalFormatting sqref="I42:R42 R7:R9 K28:K30">
    <cfRule type="expression" dxfId="1515" priority="45">
      <formula>$S$42="встреча играется"</formula>
    </cfRule>
  </conditionalFormatting>
  <conditionalFormatting sqref="I43:R43 S19:S21 O31:O33">
    <cfRule type="expression" dxfId="1514" priority="46">
      <formula>$S$43="встреча играется"</formula>
    </cfRule>
  </conditionalFormatting>
  <conditionalFormatting sqref="I44:R44 P10:P12 L22:L24">
    <cfRule type="expression" dxfId="1513" priority="47">
      <formula>$S$44="встреча играется"</formula>
    </cfRule>
  </conditionalFormatting>
  <conditionalFormatting sqref="I45:R45 Q7:Q9 K25:K27">
    <cfRule type="expression" dxfId="1512" priority="48">
      <formula>$S$45="встреча играется"</formula>
    </cfRule>
  </conditionalFormatting>
  <conditionalFormatting sqref="I46:R46 R19:R21 O28:O30">
    <cfRule type="expression" dxfId="1511" priority="49">
      <formula>$S$46="встреча играется"</formula>
    </cfRule>
  </conditionalFormatting>
  <conditionalFormatting sqref="I46:R46">
    <cfRule type="expression" dxfId="1510" priority="16">
      <formula>$S$46="сыграна"</formula>
    </cfRule>
  </conditionalFormatting>
  <conditionalFormatting sqref="I47:R47 S16:S18 N31:N33">
    <cfRule type="expression" dxfId="1509" priority="50">
      <formula>$S$47="встреча играется"</formula>
    </cfRule>
  </conditionalFormatting>
  <conditionalFormatting sqref="I47:R47">
    <cfRule type="expression" dxfId="1508" priority="12">
      <formula>$S$47="сыграна"</formula>
    </cfRule>
  </conditionalFormatting>
  <conditionalFormatting sqref="I48:R48 P7:P9 K22:K24">
    <cfRule type="expression" dxfId="1507" priority="51">
      <formula>$S$48="встреча играется"</formula>
    </cfRule>
  </conditionalFormatting>
  <conditionalFormatting sqref="I49:R49 Q19:Q21 O25:O27">
    <cfRule type="expression" dxfId="1506" priority="52">
      <formula>$S$49="встреча играется"</formula>
    </cfRule>
  </conditionalFormatting>
  <conditionalFormatting sqref="I50:R50 S13:S15 M31:M33">
    <cfRule type="expression" dxfId="1505" priority="53">
      <formula>$S$50="встреча играется"</formula>
    </cfRule>
  </conditionalFormatting>
  <conditionalFormatting sqref="I51:R51 R16:R18 N28:N30">
    <cfRule type="expression" dxfId="1504" priority="54">
      <formula>$S$51="встреча играется"</formula>
    </cfRule>
  </conditionalFormatting>
  <conditionalFormatting sqref="I52:R52 N10:N12 L16:L18">
    <cfRule type="expression" dxfId="1503" priority="55">
      <formula>$S$52="встреча играется"</formula>
    </cfRule>
  </conditionalFormatting>
  <conditionalFormatting sqref="I53:R53 O7:O9 K19:K21">
    <cfRule type="expression" dxfId="1502" priority="56">
      <formula>$S$53="встреча играется"</formula>
    </cfRule>
  </conditionalFormatting>
  <conditionalFormatting sqref="I54:R54 R13:R15 M28:M30">
    <cfRule type="expression" dxfId="1501" priority="57">
      <formula>$S$54="встреча играется"</formula>
    </cfRule>
  </conditionalFormatting>
  <conditionalFormatting sqref="I55:R55 S25:S27 Q31:Q33">
    <cfRule type="expression" dxfId="1500" priority="58">
      <formula>$S$55="встреча играется"</formula>
    </cfRule>
  </conditionalFormatting>
  <conditionalFormatting sqref="I56:R56 N7:N9 K16:K18">
    <cfRule type="expression" dxfId="1499" priority="59">
      <formula>$S$56="встреча играется"</formula>
    </cfRule>
  </conditionalFormatting>
  <conditionalFormatting sqref="I57:R57 O13:O15 M19:M21">
    <cfRule type="expression" dxfId="1498" priority="60">
      <formula>$S$57="встреча играется"</formula>
    </cfRule>
  </conditionalFormatting>
  <conditionalFormatting sqref="I57:R57">
    <cfRule type="expression" dxfId="1497" priority="26">
      <formula>$S$57="сыграна"</formula>
    </cfRule>
  </conditionalFormatting>
  <conditionalFormatting sqref="I58:R58 S10:S12 L31:L33">
    <cfRule type="expression" dxfId="1496" priority="61">
      <formula>$S$58="встреча играется"</formula>
    </cfRule>
  </conditionalFormatting>
  <conditionalFormatting sqref="I58:R58">
    <cfRule type="expression" dxfId="1495" priority="27">
      <formula>$S$58="сыграна"</formula>
    </cfRule>
  </conditionalFormatting>
  <conditionalFormatting sqref="I59:R59 R22:R24 P28:P30">
    <cfRule type="expression" dxfId="1494" priority="62">
      <formula>$S$59="встреча играется"</formula>
    </cfRule>
  </conditionalFormatting>
  <conditionalFormatting sqref="I59:R59">
    <cfRule type="expression" dxfId="1493" priority="28">
      <formula>$S$59="сыграна"</formula>
    </cfRule>
  </conditionalFormatting>
  <conditionalFormatting sqref="I60:R60 M7:M9 K13:K15">
    <cfRule type="expression" dxfId="1492" priority="63">
      <formula>$S$60="встреча играется"</formula>
    </cfRule>
  </conditionalFormatting>
  <conditionalFormatting sqref="I60:R60">
    <cfRule type="expression" dxfId="1491" priority="29">
      <formula>$S$60="сыграна"</formula>
    </cfRule>
  </conditionalFormatting>
  <conditionalFormatting sqref="I61:R61 O10:O12 L19:L21">
    <cfRule type="expression" dxfId="1490" priority="64">
      <formula>$S$61="встреча играется"</formula>
    </cfRule>
  </conditionalFormatting>
  <conditionalFormatting sqref="I61:R61">
    <cfRule type="expression" dxfId="1489" priority="30">
      <formula>$S$61="сыграна"</formula>
    </cfRule>
  </conditionalFormatting>
  <conditionalFormatting sqref="I62:R62 Q16:Q18 N25:N27">
    <cfRule type="expression" dxfId="1488" priority="3">
      <formula>$S$62="встреча играется"</formula>
    </cfRule>
  </conditionalFormatting>
  <conditionalFormatting sqref="I63:R63 S22:S24 P31:P33">
    <cfRule type="expression" dxfId="1487" priority="65">
      <formula>$S$63="встреча играется"</formula>
    </cfRule>
  </conditionalFormatting>
  <conditionalFormatting sqref="I64:R64 M10:M12 L13:L15">
    <cfRule type="expression" dxfId="1486" priority="66">
      <formula>$S$64="встреча играется"</formula>
    </cfRule>
  </conditionalFormatting>
  <conditionalFormatting sqref="I65:R65 O16:O18 N19:N21">
    <cfRule type="expression" dxfId="1485" priority="67">
      <formula>$S$65="встреча играется"</formula>
    </cfRule>
  </conditionalFormatting>
  <conditionalFormatting sqref="I66:R66 Q22:Q24 P25:P27">
    <cfRule type="expression" dxfId="1484" priority="68">
      <formula>$S$66="встреча играется"</formula>
    </cfRule>
  </conditionalFormatting>
  <conditionalFormatting sqref="I67:R67 S28:S30 R31:R33">
    <cfRule type="expression" dxfId="1483" priority="69">
      <formula>$S$67="встреча играется"</formula>
    </cfRule>
  </conditionalFormatting>
  <conditionalFormatting sqref="I68:R68 L7:L9 K10:K12">
    <cfRule type="expression" dxfId="1482" priority="70">
      <formula>$S$68="встреча играется"</formula>
    </cfRule>
  </conditionalFormatting>
  <conditionalFormatting sqref="I69:R69 N13:N15 M16:M18">
    <cfRule type="expression" dxfId="1481" priority="71">
      <formula>$S$69="встреча играется"</formula>
    </cfRule>
  </conditionalFormatting>
  <conditionalFormatting sqref="I70:R70 P19:P21 O22:O24">
    <cfRule type="expression" dxfId="1480" priority="72">
      <formula>$S$70="встреча играется"</formula>
    </cfRule>
  </conditionalFormatting>
  <conditionalFormatting sqref="I71:R71 R25:R27 Q28:Q30">
    <cfRule type="expression" dxfId="1479" priority="73">
      <formula>$S$71="встреча играется"</formula>
    </cfRule>
  </conditionalFormatting>
  <conditionalFormatting sqref="J7:J33">
    <cfRule type="endsWith" dxfId="1478" priority="1" operator="endsWith" text="+">
      <formula>RIGHT((J7),LEN("+"))=("+")</formula>
    </cfRule>
  </conditionalFormatting>
  <dataValidations count="1">
    <dataValidation type="list" allowBlank="1" sqref="P36:P71" xr:uid="{00000000-0002-0000-3200-000000000000}">
      <formula1>D4_2!Список_счета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505</v>
      </c>
      <c r="E7" s="22"/>
      <c r="F7" s="67"/>
      <c r="G7" s="150">
        <v>1</v>
      </c>
      <c r="H7" s="97"/>
      <c r="I7" s="97"/>
      <c r="J7" s="100" t="s">
        <v>506</v>
      </c>
      <c r="K7" s="117"/>
      <c r="L7" s="23">
        <f>IF(LEFT(P68,1)="L",0,(IF(P68="","",(IF(LEFT(P68,1)&gt;RIGHT(P68,1),2,1)))))</f>
        <v>1</v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>
        <f>IF(LEFT(P53,1)="L",0,(IF(P53="","",(IF(LEFT(P53,1)&gt;RIGHT(P53,1),2,1)))))</f>
        <v>1</v>
      </c>
      <c r="P7" s="23" t="str">
        <f>IF(RIGHT(P48,1)="L",0,(IF(P48="","",(IF(RIGHT(P48,1)&gt;LEFT(P48,1),2,1)))))</f>
        <v/>
      </c>
      <c r="Q7" s="23">
        <f>IF(LEFT(P45,1)="L",0,(IF(P45="","",(IF(LEFT(P45,1)&gt;RIGHT(P45,1),2,1)))))</f>
        <v>1</v>
      </c>
      <c r="R7" s="23">
        <f>IF(RIGHT(P42,1)="L",0,(IF(P42="","",(IF(RIGHT(P42,1)&gt;LEFT(P42,1),2,1)))))</f>
        <v>1</v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5</v>
      </c>
      <c r="U7" s="166"/>
      <c r="V7" s="91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507</v>
      </c>
      <c r="E8" s="22"/>
      <c r="F8" s="67"/>
      <c r="G8" s="118"/>
      <c r="H8" s="98"/>
      <c r="I8" s="98"/>
      <c r="J8" s="101"/>
      <c r="K8" s="118"/>
      <c r="L8" s="27" t="str">
        <f>IF(LEFT(P68,1)="W",$M$4&amp;":0(W)",IF(LEFT(P68,1)="L","0:"&amp;$M$4&amp;"(L)",IF(P68="","",P68)))</f>
        <v>0:3</v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28" t="str">
        <f>IF(LEFT(P53,1)="W",$M$4&amp;":0(W)",IF(LEFT(P53,1)="L","0:"&amp;$M$4&amp;"(L)",IF(P53="","",P53)))</f>
        <v>0:3</v>
      </c>
      <c r="P8" s="26" t="str">
        <f>IF(RIGHT(P48,1)="W",$M$4&amp;":0(W)",IF(RIGHT(P48,1)="L","0:"&amp;$M$4&amp;"(L)",IF(P48="","",RIGHT(P48,1)&amp;":"&amp;LEFT(P48,1))))</f>
        <v/>
      </c>
      <c r="Q8" s="27" t="str">
        <f>IF(LEFT(P45,1)="W",$M$4&amp;":0(W)",IF(LEFT(P45,1)="L","0:"&amp;$M$4&amp;"(L)",IF(P45="","",P45)))</f>
        <v>0:3</v>
      </c>
      <c r="R8" s="26" t="str">
        <f>IF(RIGHT(P42,1)="W",$M$4&amp;":0(W)",IF(RIGHT(P42,1)="L","0:"&amp;$M$4&amp;"(L)",IF(P42="","",RIGHT(P42,1)&amp;":"&amp;LEFT(P42,1))))</f>
        <v>2:3</v>
      </c>
      <c r="S8" s="39" t="str">
        <f>IF(LEFT(P39,1)="W",$M$4&amp;":0(W)",IF(LEFT(P39,1)="L","0:"&amp;$M$4&amp;"(L)",IF(P39="","",P39)))</f>
        <v>1:3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508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69" t="s">
        <v>509</v>
      </c>
      <c r="E10" s="22"/>
      <c r="F10" s="67"/>
      <c r="G10" s="150">
        <v>2</v>
      </c>
      <c r="H10" s="97"/>
      <c r="I10" s="97"/>
      <c r="J10" s="100" t="s">
        <v>510</v>
      </c>
      <c r="K10" s="33">
        <f>IF(RIGHT(P68,1)="L",0,(IF(P68="","",(IF(RIGHT(P68,1)&gt;LEFT(P68,1),2,1)))))</f>
        <v>2</v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>
        <f>IF(LEFT(P61,1)="L",0,(IF(P61="","",(IF(LEFT(P61,1)&gt;RIGHT(P61,1),2,1)))))</f>
        <v>2</v>
      </c>
      <c r="P10" s="23" t="str">
        <f>IF(LEFT(P44,1)="L",0,(IF(P44="","",(IF(LEFT(P44,1)&gt;RIGHT(P44,1),2,1)))))</f>
        <v/>
      </c>
      <c r="Q10" s="23">
        <f>IF(RIGHT(P40,1)="L",0,(IF(P40="","",(IF(RIGHT(P40,1)&gt;LEFT(P40,1),2,1)))))</f>
        <v>2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9</v>
      </c>
      <c r="U10" s="166"/>
      <c r="V10" s="91" t="s">
        <v>10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511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>3:0</v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28" t="str">
        <f>IF(LEFT(P61,1)="W",$M$4&amp;":0(W)",IF(LEFT(P61,1)="L","0:"&amp;$M$4&amp;"(L)",IF(P61="","",P61)))</f>
        <v>3:1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>3:2</v>
      </c>
      <c r="R11" s="27" t="str">
        <f>IF(LEFT(P37,1)="W",$M$4&amp;":0(W)",IF(LEFT(P37,1)="L","0:"&amp;$M$4&amp;"(L)",IF(P37="","",P37)))</f>
        <v>2:3</v>
      </c>
      <c r="S11" s="29" t="str">
        <f>IF(RIGHT(P58,1)="W",$M$4&amp;":0(W)",IF(RIGHT(P58,1)="L","0:"&amp;$M$4&amp;"(L)",IF(P58="","",RIGHT(P58,1)&amp;":"&amp;LEFT(P58,1))))</f>
        <v>3:0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512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513</v>
      </c>
      <c r="E13" s="22"/>
      <c r="F13" s="67"/>
      <c r="G13" s="150">
        <v>3</v>
      </c>
      <c r="H13" s="97"/>
      <c r="I13" s="97"/>
      <c r="J13" s="100" t="s">
        <v>508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514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515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509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17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516</v>
      </c>
      <c r="K19" s="33">
        <f>IF(RIGHT(P53,1)="L",0,(IF(P53="","",(IF(RIGHT(P53,1)&gt;LEFT(P53,1),2,1)))))</f>
        <v>2</v>
      </c>
      <c r="L19" s="23">
        <f>IF(RIGHT(P61,1)="L",0,(IF(P61="","",(IF(RIGHT(P61,1)&gt;LEFT(P61,1),2,1)))))</f>
        <v>1</v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>
        <f>IF(RIGHT(P49,1)="L",0,(IF(P49="","",(IF(RIGHT(P49,1)&gt;LEFT(P49,1),2,1)))))</f>
        <v>1</v>
      </c>
      <c r="R19" s="23">
        <f>IF(LEFT(P46,1)="L",0,(IF(P46="","",(IF(LEFT(P46,1)&gt;RIGHT(P46,1),2,1)))))</f>
        <v>2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8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3:0</v>
      </c>
      <c r="L20" s="26" t="str">
        <f>IF(RIGHT(P61,1)="W",$M$4&amp;":0(W)",IF(RIGHT(P61,1)="L","0:"&amp;$M$4&amp;"(L)",IF(P61="","",RIGHT(P61,1)&amp;":"&amp;LEFT(P61,1))))</f>
        <v>1:3</v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>2:3</v>
      </c>
      <c r="R20" s="27" t="str">
        <f>IF(LEFT(P46,1)="W",$M$4&amp;":0(W)",IF(LEFT(P46,1)="L","0:"&amp;$M$4&amp;"(L)",IF(P46="","",P46)))</f>
        <v>3:0</v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512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151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517</v>
      </c>
      <c r="K25" s="33">
        <f>IF(RIGHT(P45,1)="L",0,(IF(P45="","",(IF(RIGHT(P45,1)&gt;LEFT(P45,1),2,1)))))</f>
        <v>2</v>
      </c>
      <c r="L25" s="23">
        <f>IF(LEFT(P40,1)="L",0,(IF(P40="","",(IF(LEFT(P40,1)&gt;RIGHT(P40,1),2,1)))))</f>
        <v>1</v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>
        <f>IF(LEFT(P49,1)="L",0,(IF(P49="","",(IF(LEFT(P49,1)&gt;RIGHT(P49,1),2,1)))))</f>
        <v>2</v>
      </c>
      <c r="P25" s="24" t="str">
        <f>IF(LEFT(P66,1)="L",0,(IF(P66="","",(IF(LEFT(P66,1)&gt;RIGHT(P66,1),2,1)))))</f>
        <v/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9</v>
      </c>
      <c r="U25" s="166"/>
      <c r="V25" s="91" t="s">
        <v>11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3:0</v>
      </c>
      <c r="L26" s="27" t="str">
        <f>IF(LEFT(P40,1)="W",$M$4&amp;":0(W)",IF(LEFT(P40,1)="L","0:"&amp;$M$4&amp;"(L)",IF(P40="","",P40)))</f>
        <v>2:3</v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28" t="str">
        <f>IF(LEFT(P49,1)="W",$M$4&amp;":0(W)",IF(LEFT(P49,1)="L","0:"&amp;$M$4&amp;"(L)",IF(P49="","",P49)))</f>
        <v>3:2</v>
      </c>
      <c r="P26" s="35" t="str">
        <f>IF(LEFT(P66,1)="W",$M$4&amp;":0(W)",IF(LEFT(P66,1)="L","0:"&amp;$M$4&amp;"(L)",IF(P66="","",P66)))</f>
        <v/>
      </c>
      <c r="Q26" s="107"/>
      <c r="R26" s="27" t="str">
        <f>IF(LEFT(P71,1)="W",$M$4&amp;":0(W)",IF(LEFT(P71,1)="L","0:"&amp;$M$4&amp;"(L)",IF(P71="","",P71)))</f>
        <v>3:2</v>
      </c>
      <c r="S26" s="39" t="str">
        <f>IF(LEFT(P55,1)="W",$M$4&amp;":0(W)",IF(LEFT(P55,1)="L","0:"&amp;$M$4&amp;"(L)",IF(P55="","",P55)))</f>
        <v>3:1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518</v>
      </c>
      <c r="K28" s="33">
        <f>IF(LEFT(P42,1)="L",0,(IF(P42="","",(IF(LEFT(P42,1)&gt;RIGHT(P42,1),2,1)))))</f>
        <v>2</v>
      </c>
      <c r="L28" s="23">
        <f>IF(RIGHT(P37,1)="L",0,(IF(P37="","",(IF(RIGHT(P37,1)&gt;LEFT(P37,1),2,1)))))</f>
        <v>2</v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>
        <f>IF(RIGHT(P46,1)="L",0,(IF(P46="","",(IF(RIGHT(P46,1)&gt;LEFT(P46,1),2,1)))))</f>
        <v>1</v>
      </c>
      <c r="P28" s="24" t="str">
        <f>IF(LEFT(P59,1)="L",0,(IF(P59="","",(IF(LEFT(P59,1)&gt;RIGHT(P59,1),2,1)))))</f>
        <v/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8</v>
      </c>
      <c r="U28" s="166"/>
      <c r="V28" s="91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3:2</v>
      </c>
      <c r="L29" s="26" t="str">
        <f>IF(RIGHT(P37,1)="W",$M$4&amp;":0(W)",IF(RIGHT(P37,1)="L","0:"&amp;$M$4&amp;"(L)",IF(P37="","",RIGHT(P37,1)&amp;":"&amp;LEFT(P37,1))))</f>
        <v>3:2</v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>0:3</v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>2:3</v>
      </c>
      <c r="R29" s="107"/>
      <c r="S29" s="29" t="str">
        <f>IF(RIGHT(P67,1)="W",$M$4&amp;":0(W)",IF(RIGHT(P67,1)="L","0:"&amp;$M$4&amp;"(L)",IF(P67="","",RIGHT(P67,1)&amp;":"&amp;LEFT(P67,1))))</f>
        <v>3:0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519</v>
      </c>
      <c r="K31" s="33">
        <f>IF(RIGHT(P39,1)="L",0,(IF(P39="","",(IF(RIGHT(P39,1)&gt;LEFT(P39,1),2,1)))))</f>
        <v>2</v>
      </c>
      <c r="L31" s="23">
        <f>IF(LEFT(P58,1)="L",0,(IF(P58="","",(IF(LEFT(P58,1)&gt;RIGHT(P58,1),2,1)))))</f>
        <v>1</v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6</v>
      </c>
      <c r="U31" s="166"/>
      <c r="V31" s="91" t="s">
        <v>14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3:1</v>
      </c>
      <c r="L32" s="27" t="str">
        <f>IF(LEFT(P58,1)="W",$M$4&amp;":0(W)",IF(LEFT(P58,1)="L","0:"&amp;$M$4&amp;"(L)",IF(P58="","",P58)))</f>
        <v>0:3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>1:3</v>
      </c>
      <c r="R32" s="27" t="str">
        <f>IF(LEFT(P67,1)="W",$M$4&amp;":0(W)",IF(LEFT(P67,1)="L","0:"&amp;$M$4&amp;"(L)",IF(P67="","",P67)))</f>
        <v>0:3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IF(D5_2!Уч3="","",D5_2!Уч3)</f>
        <v>Ахметов Арлан</v>
      </c>
      <c r="K36" s="82" t="str">
        <f t="shared" ref="K36:K71" si="0">"-"</f>
        <v>-</v>
      </c>
      <c r="L36" s="162" t="str">
        <f>IF(D5_2!Уч7="","",D5_2!Уч7)</f>
        <v>Мухаметжанов Руслан+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18</v>
      </c>
      <c r="J37" s="84" t="str">
        <f>IF(D5_2!Уч2="","",D5_2!Уч2)</f>
        <v>Болатханов Алихан+</v>
      </c>
      <c r="K37" s="85" t="str">
        <f t="shared" si="0"/>
        <v>-</v>
      </c>
      <c r="L37" s="163" t="str">
        <f>IF(D5_2!Уч8="","",D5_2!Уч8)</f>
        <v>Иминова Альбина+</v>
      </c>
      <c r="M37" s="127"/>
      <c r="N37" s="127"/>
      <c r="O37" s="128"/>
      <c r="P37" s="58" t="s">
        <v>42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IF(D5_2!Уч4="","",D5_2!Уч4)</f>
        <v>Белокопытова Яна</v>
      </c>
      <c r="K38" s="87" t="str">
        <f t="shared" si="0"/>
        <v>-</v>
      </c>
      <c r="L38" s="164" t="str">
        <f>IF(D5_2!Уч6="","",D5_2!Уч6)</f>
        <v>Салих Айын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29</v>
      </c>
      <c r="J39" s="89" t="str">
        <f>IF(D5_2!Уч1="","",D5_2!Уч1)</f>
        <v>Рысбек Шахмардан+</v>
      </c>
      <c r="K39" s="90" t="str">
        <f t="shared" si="0"/>
        <v>-</v>
      </c>
      <c r="L39" s="165" t="str">
        <f>IF(D5_2!Уч9="","",D5_2!Уч9)</f>
        <v>Акатаев Женис+</v>
      </c>
      <c r="M39" s="121"/>
      <c r="N39" s="121"/>
      <c r="O39" s="122"/>
      <c r="P39" s="66" t="s">
        <v>41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19</v>
      </c>
      <c r="J40" s="81" t="str">
        <f>IF(D5_2!Уч7="","",D5_2!Уч7)</f>
        <v>Мухаметжанов Руслан+</v>
      </c>
      <c r="K40" s="82" t="str">
        <f t="shared" si="0"/>
        <v>-</v>
      </c>
      <c r="L40" s="162" t="str">
        <f>IF(D5_2!Уч2="","",D5_2!Уч2)</f>
        <v>Болатханов Алихан+</v>
      </c>
      <c r="M40" s="124"/>
      <c r="N40" s="124"/>
      <c r="O40" s="125"/>
      <c r="P40" s="53" t="s">
        <v>42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IF(D5_2!Уч6="","",D5_2!Уч6)</f>
        <v>Салих Айын</v>
      </c>
      <c r="K41" s="85" t="str">
        <f t="shared" si="0"/>
        <v>-</v>
      </c>
      <c r="L41" s="163" t="str">
        <f>IF(D5_2!Уч3="","",D5_2!Уч3)</f>
        <v>Ахметов Арлан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18</v>
      </c>
      <c r="J42" s="86" t="str">
        <f>IF(D5_2!Уч8="","",D5_2!Уч8)</f>
        <v>Иминова Альбина+</v>
      </c>
      <c r="K42" s="87" t="str">
        <f t="shared" si="0"/>
        <v>-</v>
      </c>
      <c r="L42" s="164" t="str">
        <f>IF(D5_2!Уч1="","",D5_2!Уч1)</f>
        <v>Рысбек Шахмардан+</v>
      </c>
      <c r="M42" s="115"/>
      <c r="N42" s="115"/>
      <c r="O42" s="116"/>
      <c r="P42" s="62" t="s">
        <v>38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19</v>
      </c>
      <c r="J43" s="89" t="str">
        <f>IF(D5_2!Уч9="","",D5_2!Уч9)</f>
        <v>Акатаев Женис+</v>
      </c>
      <c r="K43" s="90" t="str">
        <f t="shared" si="0"/>
        <v>-</v>
      </c>
      <c r="L43" s="165" t="str">
        <f>IF(D5_2!Уч5="","",D5_2!Уч5)</f>
        <v>Малибаев Алтынбек+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IF(D5_2!Уч2="","",D5_2!Уч2)</f>
        <v>Болатханов Алихан+</v>
      </c>
      <c r="K44" s="82" t="str">
        <f t="shared" si="0"/>
        <v>-</v>
      </c>
      <c r="L44" s="162" t="str">
        <f>IF(D5_2!Уч6="","",D5_2!Уч6)</f>
        <v>Салих Айын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29</v>
      </c>
      <c r="J45" s="84" t="str">
        <f>IF(D5_2!Уч1="","",D5_2!Уч1)</f>
        <v>Рысбек Шахмардан+</v>
      </c>
      <c r="K45" s="85" t="str">
        <f t="shared" si="0"/>
        <v>-</v>
      </c>
      <c r="L45" s="163" t="str">
        <f>IF(D5_2!Уч7="","",D5_2!Уч7)</f>
        <v>Мухаметжанов Руслан+</v>
      </c>
      <c r="M45" s="127"/>
      <c r="N45" s="127"/>
      <c r="O45" s="128"/>
      <c r="P45" s="58" t="s">
        <v>39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18</v>
      </c>
      <c r="J46" s="86" t="str">
        <f>IF(D5_2!Уч5="","",D5_2!Уч5)</f>
        <v>Малибаев Алтынбек+</v>
      </c>
      <c r="K46" s="87" t="str">
        <f t="shared" si="0"/>
        <v>-</v>
      </c>
      <c r="L46" s="164" t="str">
        <f>IF(D5_2!Уч8="","",D5_2!Уч8)</f>
        <v>Иминова Альбина+</v>
      </c>
      <c r="M46" s="115"/>
      <c r="N46" s="115"/>
      <c r="O46" s="116"/>
      <c r="P46" s="62" t="s">
        <v>35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IF(D5_2!Уч4="","",D5_2!Уч4)</f>
        <v>Белокопытова Яна</v>
      </c>
      <c r="K47" s="90" t="str">
        <f t="shared" si="0"/>
        <v>-</v>
      </c>
      <c r="L47" s="165" t="str">
        <f>IF(D5_2!Уч9="","",D5_2!Уч9)</f>
        <v>Акатаев Женис+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IF(D5_2!Уч6="","",D5_2!Уч6)</f>
        <v>Салих Айын</v>
      </c>
      <c r="K48" s="82" t="str">
        <f t="shared" si="0"/>
        <v>-</v>
      </c>
      <c r="L48" s="162" t="str">
        <f>IF(D5_2!Уч1="","",D5_2!Уч1)</f>
        <v>Рысбек Шахмардан+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10</v>
      </c>
      <c r="J49" s="84" t="str">
        <f>IF(D5_2!Уч7="","",D5_2!Уч7)</f>
        <v>Мухаметжанов Руслан+</v>
      </c>
      <c r="K49" s="85" t="str">
        <f t="shared" si="0"/>
        <v>-</v>
      </c>
      <c r="L49" s="163" t="str">
        <f>IF(D5_2!Уч5="","",D5_2!Уч5)</f>
        <v>Малибаев Алтынбек+</v>
      </c>
      <c r="M49" s="127"/>
      <c r="N49" s="127"/>
      <c r="O49" s="128"/>
      <c r="P49" s="58" t="s">
        <v>38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IF(D5_2!Уч9="","",D5_2!Уч9)</f>
        <v>Акатаев Женис+</v>
      </c>
      <c r="K50" s="87" t="str">
        <f t="shared" si="0"/>
        <v>-</v>
      </c>
      <c r="L50" s="164" t="str">
        <f>IF(D5_2!Уч3="","",D5_2!Уч3)</f>
        <v>Ахметов Арлан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IF(D5_2!Уч8="","",D5_2!Уч8)</f>
        <v>Иминова Альбина+</v>
      </c>
      <c r="K51" s="90" t="str">
        <f t="shared" si="0"/>
        <v>-</v>
      </c>
      <c r="L51" s="165" t="str">
        <f>IF(D5_2!Уч4="","",D5_2!Уч4)</f>
        <v>Белокопытова Яна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IF(D5_2!Уч2="","",D5_2!Уч2)</f>
        <v>Болатханов Алихан+</v>
      </c>
      <c r="K52" s="82" t="str">
        <f t="shared" si="0"/>
        <v>-</v>
      </c>
      <c r="L52" s="162" t="str">
        <f>IF(D5_2!Уч4="","",D5_2!Уч4)</f>
        <v>Белокопытова Яна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29</v>
      </c>
      <c r="J53" s="84" t="str">
        <f>IF(D5_2!Уч1="","",D5_2!Уч1)</f>
        <v>Рысбек Шахмардан+</v>
      </c>
      <c r="K53" s="85" t="str">
        <f t="shared" si="0"/>
        <v>-</v>
      </c>
      <c r="L53" s="163" t="str">
        <f>IF(D5_2!Уч5="","",D5_2!Уч5)</f>
        <v>Малибаев Алтынбек+</v>
      </c>
      <c r="M53" s="127"/>
      <c r="N53" s="127"/>
      <c r="O53" s="128"/>
      <c r="P53" s="58" t="s">
        <v>39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IF(D5_2!Уч3="","",D5_2!Уч3)</f>
        <v>Ахметов Арлан</v>
      </c>
      <c r="K54" s="87" t="str">
        <f t="shared" si="0"/>
        <v>-</v>
      </c>
      <c r="L54" s="164" t="str">
        <f>IF(D5_2!Уч8="","",D5_2!Уч8)</f>
        <v>Иминова Альбина+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30</v>
      </c>
      <c r="J55" s="89" t="str">
        <f>IF(D5_2!Уч7="","",D5_2!Уч7)</f>
        <v>Мухаметжанов Руслан+</v>
      </c>
      <c r="K55" s="90" t="str">
        <f t="shared" si="0"/>
        <v>-</v>
      </c>
      <c r="L55" s="165" t="str">
        <f>IF(D5_2!Уч9="","",D5_2!Уч9)</f>
        <v>Акатаев Женис+</v>
      </c>
      <c r="M55" s="121"/>
      <c r="N55" s="121"/>
      <c r="O55" s="122"/>
      <c r="P55" s="66" t="s">
        <v>37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IF(D5_2!Уч4="","",D5_2!Уч4)</f>
        <v>Белокопытова Яна</v>
      </c>
      <c r="K56" s="82" t="str">
        <f t="shared" si="0"/>
        <v>-</v>
      </c>
      <c r="L56" s="162" t="str">
        <f>IF(D5_2!Уч1="","",D5_2!Уч1)</f>
        <v>Рысбек Шахмардан+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IF(D5_2!Уч5="","",D5_2!Уч5)</f>
        <v>Малибаев Алтынбек+</v>
      </c>
      <c r="K57" s="85" t="str">
        <f t="shared" si="0"/>
        <v>-</v>
      </c>
      <c r="L57" s="163" t="str">
        <f>IF(D5_2!Уч3="","",D5_2!Уч3)</f>
        <v>Ахметов Арлан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19</v>
      </c>
      <c r="J58" s="86" t="str">
        <f>IF(D5_2!Уч9="","",D5_2!Уч9)</f>
        <v>Акатаев Женис+</v>
      </c>
      <c r="K58" s="87" t="str">
        <f t="shared" si="0"/>
        <v>-</v>
      </c>
      <c r="L58" s="164" t="str">
        <f>IF(D5_2!Уч2="","",D5_2!Уч2)</f>
        <v>Болатханов Алихан+</v>
      </c>
      <c r="M58" s="115"/>
      <c r="N58" s="115"/>
      <c r="O58" s="116"/>
      <c r="P58" s="62" t="s">
        <v>39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IF(D5_2!Уч8="","",D5_2!Уч8)</f>
        <v>Иминова Альбина+</v>
      </c>
      <c r="K59" s="90" t="str">
        <f t="shared" si="0"/>
        <v>-</v>
      </c>
      <c r="L59" s="165" t="str">
        <f>IF(D5_2!Уч6="","",D5_2!Уч6)</f>
        <v>Салих Айын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IF(D5_2!Уч1="","",D5_2!Уч1)</f>
        <v>Рысбек Шахмардан+</v>
      </c>
      <c r="K60" s="82" t="str">
        <f t="shared" si="0"/>
        <v>-</v>
      </c>
      <c r="L60" s="162" t="str">
        <f>IF(D5_2!Уч3="","",D5_2!Уч3)</f>
        <v>Ахметов Арлан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10</v>
      </c>
      <c r="J61" s="84" t="str">
        <f>IF(D5_2!Уч2="","",D5_2!Уч2)</f>
        <v>Болатханов Алихан+</v>
      </c>
      <c r="K61" s="85" t="str">
        <f t="shared" si="0"/>
        <v>-</v>
      </c>
      <c r="L61" s="163" t="str">
        <f>IF(D5_2!Уч5="","",D5_2!Уч5)</f>
        <v>Малибаев Алтынбек+</v>
      </c>
      <c r="M61" s="127"/>
      <c r="N61" s="127"/>
      <c r="O61" s="128"/>
      <c r="P61" s="58" t="s">
        <v>37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IF(D5_2!Уч4="","",D5_2!Уч4)</f>
        <v>Белокопытова Яна</v>
      </c>
      <c r="K62" s="87" t="str">
        <f t="shared" si="0"/>
        <v>-</v>
      </c>
      <c r="L62" s="164" t="str">
        <f>IF(D5_2!Уч7="","",D5_2!Уч7)</f>
        <v>Мухаметжанов Руслан+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IF(D5_2!Уч6="","",D5_2!Уч6)</f>
        <v>Салих Айын</v>
      </c>
      <c r="K63" s="90" t="str">
        <f t="shared" si="0"/>
        <v>-</v>
      </c>
      <c r="L63" s="165" t="str">
        <f>IF(D5_2!Уч9="","",D5_2!Уч9)</f>
        <v>Акатаев Женис+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IF(D5_2!Уч3="","",D5_2!Уч3)</f>
        <v>Ахметов Арлан</v>
      </c>
      <c r="K64" s="82" t="str">
        <f t="shared" si="0"/>
        <v>-</v>
      </c>
      <c r="L64" s="162" t="str">
        <f>IF(D5_2!Уч2="","",D5_2!Уч2)</f>
        <v>Болатханов Алихан+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IF(D5_2!Уч5="","",D5_2!Уч5)</f>
        <v>Малибаев Алтынбек+</v>
      </c>
      <c r="K65" s="85" t="str">
        <f t="shared" si="0"/>
        <v>-</v>
      </c>
      <c r="L65" s="163" t="str">
        <f>IF(D5_2!Уч4="","",D5_2!Уч4)</f>
        <v>Белокопытова Яна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IF(D5_2!Уч7="","",D5_2!Уч7)</f>
        <v>Мухаметжанов Руслан+</v>
      </c>
      <c r="K66" s="87" t="str">
        <f t="shared" si="0"/>
        <v>-</v>
      </c>
      <c r="L66" s="164" t="str">
        <f>IF(D5_2!Уч6="","",D5_2!Уч6)</f>
        <v>Салих Айын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21</v>
      </c>
      <c r="J67" s="89" t="str">
        <f>IF(D5_2!Уч9="","",D5_2!Уч9)</f>
        <v>Акатаев Женис+</v>
      </c>
      <c r="K67" s="90" t="str">
        <f t="shared" si="0"/>
        <v>-</v>
      </c>
      <c r="L67" s="165" t="str">
        <f>IF(D5_2!Уч8="","",D5_2!Уч8)</f>
        <v>Иминова Альбина+</v>
      </c>
      <c r="M67" s="121"/>
      <c r="N67" s="121"/>
      <c r="O67" s="122"/>
      <c r="P67" s="66" t="s">
        <v>39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>
        <v>17</v>
      </c>
      <c r="J68" s="81" t="str">
        <f>IF(D5_2!Уч1="","",D5_2!Уч1)</f>
        <v>Рысбек Шахмардан+</v>
      </c>
      <c r="K68" s="82" t="str">
        <f t="shared" si="0"/>
        <v>-</v>
      </c>
      <c r="L68" s="162" t="str">
        <f>IF(D5_2!Уч2="","",D5_2!Уч2)</f>
        <v>Болатханов Алихан+</v>
      </c>
      <c r="M68" s="124"/>
      <c r="N68" s="124"/>
      <c r="O68" s="125"/>
      <c r="P68" s="53" t="s">
        <v>39</v>
      </c>
      <c r="Q68" s="142"/>
      <c r="R68" s="143"/>
      <c r="S68" s="54" t="str">
        <f t="shared" si="1"/>
        <v>сыграна</v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IF(D5_2!Уч3="","",D5_2!Уч3)</f>
        <v>Ахметов Арлан</v>
      </c>
      <c r="K69" s="85" t="str">
        <f t="shared" si="0"/>
        <v>-</v>
      </c>
      <c r="L69" s="163" t="str">
        <f>IF(D5_2!Уч4="","",D5_2!Уч4)</f>
        <v>Белокопытова Яна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IF(D5_2!Уч5="","",D5_2!Уч5)</f>
        <v>Малибаев Алтынбек+</v>
      </c>
      <c r="K70" s="87" t="str">
        <f t="shared" si="0"/>
        <v>-</v>
      </c>
      <c r="L70" s="164" t="str">
        <f>IF(D5_2!Уч6="","",D5_2!Уч6)</f>
        <v>Салих Айын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21</v>
      </c>
      <c r="J71" s="89" t="str">
        <f>IF(D5_2!Уч7="","",D5_2!Уч7)</f>
        <v>Мухаметжанов Руслан+</v>
      </c>
      <c r="K71" s="90" t="str">
        <f t="shared" si="0"/>
        <v>-</v>
      </c>
      <c r="L71" s="165" t="str">
        <f>IF(D5_2!Уч8="","",D5_2!Уч8)</f>
        <v>Иминова Альбина+</v>
      </c>
      <c r="M71" s="121"/>
      <c r="N71" s="121"/>
      <c r="O71" s="122"/>
      <c r="P71" s="66" t="s">
        <v>38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477" priority="13">
      <formula>$S$36="сыграна"</formula>
    </cfRule>
  </conditionalFormatting>
  <conditionalFormatting sqref="I37:Q37">
    <cfRule type="expression" dxfId="1476" priority="15">
      <formula>$S$37="сыграна"</formula>
    </cfRule>
  </conditionalFormatting>
  <conditionalFormatting sqref="I38:Q38">
    <cfRule type="expression" dxfId="1475" priority="4">
      <formula>$S$38="сыграна"</formula>
    </cfRule>
  </conditionalFormatting>
  <conditionalFormatting sqref="I39:Q39">
    <cfRule type="expression" dxfId="1474" priority="5">
      <formula>$S$39="сыграна"</formula>
    </cfRule>
  </conditionalFormatting>
  <conditionalFormatting sqref="I40:Q40">
    <cfRule type="expression" dxfId="1473" priority="6">
      <formula>$S$40="сыграна"</formula>
    </cfRule>
  </conditionalFormatting>
  <conditionalFormatting sqref="I41:Q41">
    <cfRule type="expression" dxfId="1472" priority="7">
      <formula>$S$41="сыграна"</formula>
    </cfRule>
  </conditionalFormatting>
  <conditionalFormatting sqref="I42:Q42">
    <cfRule type="expression" dxfId="1471" priority="8">
      <formula>$S$42="сыграна"</formula>
    </cfRule>
  </conditionalFormatting>
  <conditionalFormatting sqref="I43:Q43">
    <cfRule type="expression" dxfId="1470" priority="9">
      <formula>$S$43="сыграна"</formula>
    </cfRule>
  </conditionalFormatting>
  <conditionalFormatting sqref="I44:Q44">
    <cfRule type="expression" dxfId="1469" priority="10">
      <formula>$S$44="сыграна"</formula>
    </cfRule>
  </conditionalFormatting>
  <conditionalFormatting sqref="I45:Q45">
    <cfRule type="expression" dxfId="1468" priority="11">
      <formula>$S$45="сыграна"</formula>
    </cfRule>
  </conditionalFormatting>
  <conditionalFormatting sqref="I48:Q48">
    <cfRule type="expression" dxfId="1467" priority="17">
      <formula>$S$48="сыграна"</formula>
    </cfRule>
  </conditionalFormatting>
  <conditionalFormatting sqref="I49:Q49">
    <cfRule type="expression" dxfId="1466" priority="18">
      <formula>$S$49="сыграна"</formula>
    </cfRule>
  </conditionalFormatting>
  <conditionalFormatting sqref="I50:Q50">
    <cfRule type="expression" dxfId="1465" priority="19">
      <formula>$S$50="сыграна"</formula>
    </cfRule>
  </conditionalFormatting>
  <conditionalFormatting sqref="I51:Q51">
    <cfRule type="expression" dxfId="1464" priority="20">
      <formula>$S$51="сыграна"</formula>
    </cfRule>
  </conditionalFormatting>
  <conditionalFormatting sqref="I52:Q52">
    <cfRule type="expression" dxfId="1463" priority="21">
      <formula>$S$52="сыграна"</formula>
    </cfRule>
  </conditionalFormatting>
  <conditionalFormatting sqref="I53:Q53">
    <cfRule type="expression" dxfId="1462" priority="22">
      <formula>$S$53="сыграна"</formula>
    </cfRule>
  </conditionalFormatting>
  <conditionalFormatting sqref="I54:Q54">
    <cfRule type="expression" dxfId="1461" priority="23">
      <formula>$S$54="сыграна"</formula>
    </cfRule>
  </conditionalFormatting>
  <conditionalFormatting sqref="I55:Q55">
    <cfRule type="expression" dxfId="1460" priority="24">
      <formula>$S$55="сыграна"</formula>
    </cfRule>
  </conditionalFormatting>
  <conditionalFormatting sqref="I56:Q56">
    <cfRule type="expression" dxfId="1459" priority="25">
      <formula>$S$56="сыграна"</formula>
    </cfRule>
  </conditionalFormatting>
  <conditionalFormatting sqref="I62:Q62">
    <cfRule type="expression" dxfId="1458" priority="2">
      <formula>$S$62="сыграна"</formula>
    </cfRule>
  </conditionalFormatting>
  <conditionalFormatting sqref="I63:Q63">
    <cfRule type="expression" dxfId="1457" priority="31">
      <formula>$S$63="сыграна"</formula>
    </cfRule>
  </conditionalFormatting>
  <conditionalFormatting sqref="I64:Q64">
    <cfRule type="expression" dxfId="1456" priority="32">
      <formula>$S$64="сыграна"</formula>
    </cfRule>
  </conditionalFormatting>
  <conditionalFormatting sqref="I65:Q65">
    <cfRule type="expression" dxfId="1455" priority="33">
      <formula>$S$65="сыграна"</formula>
    </cfRule>
  </conditionalFormatting>
  <conditionalFormatting sqref="I66:Q66">
    <cfRule type="expression" dxfId="1454" priority="34">
      <formula>$S$66="сыграна"</formula>
    </cfRule>
  </conditionalFormatting>
  <conditionalFormatting sqref="I67:Q67">
    <cfRule type="expression" dxfId="1453" priority="35">
      <formula>$S$67="сыграна"</formula>
    </cfRule>
  </conditionalFormatting>
  <conditionalFormatting sqref="I68:Q68">
    <cfRule type="expression" dxfId="1452" priority="36">
      <formula>$S$68="сыграна"</formula>
    </cfRule>
  </conditionalFormatting>
  <conditionalFormatting sqref="I69:Q69">
    <cfRule type="expression" dxfId="1451" priority="37">
      <formula>$S$69="сыграна"</formula>
    </cfRule>
  </conditionalFormatting>
  <conditionalFormatting sqref="I70:Q70">
    <cfRule type="expression" dxfId="1450" priority="38">
      <formula>$S$70="сыграна"</formula>
    </cfRule>
  </conditionalFormatting>
  <conditionalFormatting sqref="I71:Q71">
    <cfRule type="expression" dxfId="1449" priority="39">
      <formula>$S$71="сыграна"</formula>
    </cfRule>
  </conditionalFormatting>
  <conditionalFormatting sqref="I36:R36 Q13:Q15 M25:M27">
    <cfRule type="expression" dxfId="1448" priority="14">
      <formula>$S$36="встреча играется"</formula>
    </cfRule>
  </conditionalFormatting>
  <conditionalFormatting sqref="I37:R37 R10:R12 L28:L30">
    <cfRule type="expression" dxfId="1447" priority="40">
      <formula>$S$37="встреча играется"</formula>
    </cfRule>
  </conditionalFormatting>
  <conditionalFormatting sqref="I38:R38 P16:P18 N22:N24">
    <cfRule type="expression" dxfId="1446" priority="41">
      <formula>$S$38="встреча играется"</formula>
    </cfRule>
  </conditionalFormatting>
  <conditionalFormatting sqref="I39:R39 S7:S9 K31:K33">
    <cfRule type="expression" dxfId="1445" priority="42">
      <formula>$S$39="встреча играется"</formula>
    </cfRule>
  </conditionalFormatting>
  <conditionalFormatting sqref="I40:R40 Q10:Q12 L25:L27">
    <cfRule type="expression" dxfId="1444" priority="43">
      <formula>$S$40="встреча играется"</formula>
    </cfRule>
  </conditionalFormatting>
  <conditionalFormatting sqref="I41:R41 P13:P15 M22:M24">
    <cfRule type="expression" dxfId="1443" priority="44">
      <formula>$S$41="встреча играется"</formula>
    </cfRule>
  </conditionalFormatting>
  <conditionalFormatting sqref="I42:R42 R7:R9 K28:K30">
    <cfRule type="expression" dxfId="1442" priority="45">
      <formula>$S$42="встреча играется"</formula>
    </cfRule>
  </conditionalFormatting>
  <conditionalFormatting sqref="I43:R43 S19:S21 O31:O33">
    <cfRule type="expression" dxfId="1441" priority="46">
      <formula>$S$43="встреча играется"</formula>
    </cfRule>
  </conditionalFormatting>
  <conditionalFormatting sqref="I44:R44 P10:P12 L22:L24">
    <cfRule type="expression" dxfId="1440" priority="47">
      <formula>$S$44="встреча играется"</formula>
    </cfRule>
  </conditionalFormatting>
  <conditionalFormatting sqref="I45:R45 Q7:Q9 K25:K27">
    <cfRule type="expression" dxfId="1439" priority="48">
      <formula>$S$45="встреча играется"</formula>
    </cfRule>
  </conditionalFormatting>
  <conditionalFormatting sqref="I46:R46 R19:R21 O28:O30">
    <cfRule type="expression" dxfId="1438" priority="49">
      <formula>$S$46="встреча играется"</formula>
    </cfRule>
  </conditionalFormatting>
  <conditionalFormatting sqref="I46:R46">
    <cfRule type="expression" dxfId="1437" priority="16">
      <formula>$S$46="сыграна"</formula>
    </cfRule>
  </conditionalFormatting>
  <conditionalFormatting sqref="I47:R47 S16:S18 N31:N33">
    <cfRule type="expression" dxfId="1436" priority="50">
      <formula>$S$47="встреча играется"</formula>
    </cfRule>
  </conditionalFormatting>
  <conditionalFormatting sqref="I47:R47">
    <cfRule type="expression" dxfId="1435" priority="12">
      <formula>$S$47="сыграна"</formula>
    </cfRule>
  </conditionalFormatting>
  <conditionalFormatting sqref="I48:R48 P7:P9 K22:K24">
    <cfRule type="expression" dxfId="1434" priority="51">
      <formula>$S$48="встреча играется"</formula>
    </cfRule>
  </conditionalFormatting>
  <conditionalFormatting sqref="I49:R49 Q19:Q21 O25:O27">
    <cfRule type="expression" dxfId="1433" priority="52">
      <formula>$S$49="встреча играется"</formula>
    </cfRule>
  </conditionalFormatting>
  <conditionalFormatting sqref="I50:R50 S13:S15 M31:M33">
    <cfRule type="expression" dxfId="1432" priority="53">
      <formula>$S$50="встреча играется"</formula>
    </cfRule>
  </conditionalFormatting>
  <conditionalFormatting sqref="I51:R51 R16:R18 N28:N30">
    <cfRule type="expression" dxfId="1431" priority="54">
      <formula>$S$51="встреча играется"</formula>
    </cfRule>
  </conditionalFormatting>
  <conditionalFormatting sqref="I52:R52 N10:N12 L16:L18">
    <cfRule type="expression" dxfId="1430" priority="55">
      <formula>$S$52="встреча играется"</formula>
    </cfRule>
  </conditionalFormatting>
  <conditionalFormatting sqref="I53:R53 O7:O9 K19:K21">
    <cfRule type="expression" dxfId="1429" priority="56">
      <formula>$S$53="встреча играется"</formula>
    </cfRule>
  </conditionalFormatting>
  <conditionalFormatting sqref="I54:R54 R13:R15 M28:M30">
    <cfRule type="expression" dxfId="1428" priority="57">
      <formula>$S$54="встреча играется"</formula>
    </cfRule>
  </conditionalFormatting>
  <conditionalFormatting sqref="I55:R55 S25:S27 Q31:Q33">
    <cfRule type="expression" dxfId="1427" priority="58">
      <formula>$S$55="встреча играется"</formula>
    </cfRule>
  </conditionalFormatting>
  <conditionalFormatting sqref="I56:R56 N7:N9 K16:K18">
    <cfRule type="expression" dxfId="1426" priority="59">
      <formula>$S$56="встреча играется"</formula>
    </cfRule>
  </conditionalFormatting>
  <conditionalFormatting sqref="I57:R57 O13:O15 M19:M21">
    <cfRule type="expression" dxfId="1425" priority="60">
      <formula>$S$57="встреча играется"</formula>
    </cfRule>
  </conditionalFormatting>
  <conditionalFormatting sqref="I57:R57">
    <cfRule type="expression" dxfId="1424" priority="26">
      <formula>$S$57="сыграна"</formula>
    </cfRule>
  </conditionalFormatting>
  <conditionalFormatting sqref="I58:R58 S10:S12 L31:L33">
    <cfRule type="expression" dxfId="1423" priority="61">
      <formula>$S$58="встреча играется"</formula>
    </cfRule>
  </conditionalFormatting>
  <conditionalFormatting sqref="I58:R58">
    <cfRule type="expression" dxfId="1422" priority="27">
      <formula>$S$58="сыграна"</formula>
    </cfRule>
  </conditionalFormatting>
  <conditionalFormatting sqref="I59:R59 R22:R24 P28:P30">
    <cfRule type="expression" dxfId="1421" priority="62">
      <formula>$S$59="встреча играется"</formula>
    </cfRule>
  </conditionalFormatting>
  <conditionalFormatting sqref="I59:R59">
    <cfRule type="expression" dxfId="1420" priority="28">
      <formula>$S$59="сыграна"</formula>
    </cfRule>
  </conditionalFormatting>
  <conditionalFormatting sqref="I60:R60 M7:M9 K13:K15">
    <cfRule type="expression" dxfId="1419" priority="63">
      <formula>$S$60="встреча играется"</formula>
    </cfRule>
  </conditionalFormatting>
  <conditionalFormatting sqref="I60:R60">
    <cfRule type="expression" dxfId="1418" priority="29">
      <formula>$S$60="сыграна"</formula>
    </cfRule>
  </conditionalFormatting>
  <conditionalFormatting sqref="I61:R61 O10:O12 L19:L21">
    <cfRule type="expression" dxfId="1417" priority="64">
      <formula>$S$61="встреча играется"</formula>
    </cfRule>
  </conditionalFormatting>
  <conditionalFormatting sqref="I61:R61">
    <cfRule type="expression" dxfId="1416" priority="30">
      <formula>$S$61="сыграна"</formula>
    </cfRule>
  </conditionalFormatting>
  <conditionalFormatting sqref="I62:R62 Q16:Q18 N25:N27">
    <cfRule type="expression" dxfId="1415" priority="3">
      <formula>$S$62="встреча играется"</formula>
    </cfRule>
  </conditionalFormatting>
  <conditionalFormatting sqref="I63:R63 S22:S24 P31:P33">
    <cfRule type="expression" dxfId="1414" priority="65">
      <formula>$S$63="встреча играется"</formula>
    </cfRule>
  </conditionalFormatting>
  <conditionalFormatting sqref="I64:R64 M10:M12 L13:L15">
    <cfRule type="expression" dxfId="1413" priority="66">
      <formula>$S$64="встреча играется"</formula>
    </cfRule>
  </conditionalFormatting>
  <conditionalFormatting sqref="I65:R65 O16:O18 N19:N21">
    <cfRule type="expression" dxfId="1412" priority="67">
      <formula>$S$65="встреча играется"</formula>
    </cfRule>
  </conditionalFormatting>
  <conditionalFormatting sqref="I66:R66 Q22:Q24 P25:P27">
    <cfRule type="expression" dxfId="1411" priority="68">
      <formula>$S$66="встреча играется"</formula>
    </cfRule>
  </conditionalFormatting>
  <conditionalFormatting sqref="I67:R67 S28:S30 R31:R33">
    <cfRule type="expression" dxfId="1410" priority="69">
      <formula>$S$67="встреча играется"</formula>
    </cfRule>
  </conditionalFormatting>
  <conditionalFormatting sqref="I68:R68 L7:L9 K10:K12">
    <cfRule type="expression" dxfId="1409" priority="70">
      <formula>$S$68="встреча играется"</formula>
    </cfRule>
  </conditionalFormatting>
  <conditionalFormatting sqref="I69:R69 N13:N15 M16:M18">
    <cfRule type="expression" dxfId="1408" priority="71">
      <formula>$S$69="встреча играется"</formula>
    </cfRule>
  </conditionalFormatting>
  <conditionalFormatting sqref="I70:R70 P19:P21 O22:O24">
    <cfRule type="expression" dxfId="1407" priority="72">
      <formula>$S$70="встреча играется"</formula>
    </cfRule>
  </conditionalFormatting>
  <conditionalFormatting sqref="I71:R71 R25:R27 Q28:Q30">
    <cfRule type="expression" dxfId="1406" priority="73">
      <formula>$S$71="встреча играется"</formula>
    </cfRule>
  </conditionalFormatting>
  <conditionalFormatting sqref="J7:J33">
    <cfRule type="endsWith" dxfId="1405" priority="1" operator="endsWith" text="+">
      <formula>RIGHT((J7),LEN("+"))=("+")</formula>
    </cfRule>
  </conditionalFormatting>
  <dataValidations count="1">
    <dataValidation type="list" allowBlank="1" sqref="P36:P71" xr:uid="{00000000-0002-0000-3300-000000000000}">
      <formula1>D5_2!Список_счета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520</v>
      </c>
      <c r="E7" s="22"/>
      <c r="F7" s="67"/>
      <c r="G7" s="150">
        <v>1</v>
      </c>
      <c r="H7" s="97" t="s">
        <v>22</v>
      </c>
      <c r="I7" s="97"/>
      <c r="J7" s="100" t="s">
        <v>520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521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522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523</v>
      </c>
      <c r="E10" s="22"/>
      <c r="F10" s="67"/>
      <c r="G10" s="150">
        <v>2</v>
      </c>
      <c r="H10" s="97"/>
      <c r="I10" s="97"/>
      <c r="J10" s="100" t="s">
        <v>524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>
        <f>IF(LEFT(P52,1)="L",0,(IF(P52="","",(IF(LEFT(P52,1)&gt;RIGHT(P52,1),2,1)))))</f>
        <v>2</v>
      </c>
      <c r="O10" s="24" t="str">
        <f>IF(LEFT(P61,1)="L",0,(IF(P61="","",(IF(LEFT(P61,1)&gt;RIGHT(P61,1),2,1)))))</f>
        <v/>
      </c>
      <c r="P10" s="23">
        <f>IF(LEFT(P44,1)="L",0,(IF(P44="","",(IF(LEFT(P44,1)&gt;RIGHT(P44,1),2,1)))))</f>
        <v>2</v>
      </c>
      <c r="Q10" s="23" t="str">
        <f>IF(RIGHT(P40,1)="L",0,(IF(P40="","",(IF(RIGHT(P40,1)&gt;LEFT(P40,1),2,1)))))</f>
        <v/>
      </c>
      <c r="R10" s="23">
        <f>IF(LEFT(P37,1)="L",0,(IF(P37="","",(IF(LEFT(P37,1)&gt;RIGHT(P37,1),2,1)))))</f>
        <v>2</v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8</v>
      </c>
      <c r="U10" s="166"/>
      <c r="V10" s="91" t="s">
        <v>10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69" t="s">
        <v>525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3:2</v>
      </c>
      <c r="O11" s="35" t="str">
        <f>IF(LEFT(P61,1)="W",$M$4&amp;":0(W)",IF(LEFT(P61,1)="L","0:"&amp;$M$4&amp;"(L)",IF(P61="","",P61)))</f>
        <v/>
      </c>
      <c r="P11" s="27" t="str">
        <f>IF(LEFT(P44,1)="W",$M$4&amp;":0(W)",IF(LEFT(P44,1)="L","0:"&amp;$M$4&amp;"(L)",IF(P44="","",P44)))</f>
        <v>3:1</v>
      </c>
      <c r="Q11" s="26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3:0</v>
      </c>
      <c r="S11" s="29" t="str">
        <f>IF(RIGHT(P58,1)="W",$M$4&amp;":0(W)",IF(RIGHT(P58,1)="L","0:"&amp;$M$4&amp;"(L)",IF(P58="","",RIGHT(P58,1)&amp;":"&amp;LEFT(P58,1))))</f>
        <v>3:2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526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527</v>
      </c>
      <c r="E13" s="22"/>
      <c r="F13" s="67"/>
      <c r="G13" s="150">
        <v>3</v>
      </c>
      <c r="H13" s="97"/>
      <c r="I13" s="97"/>
      <c r="J13" s="100" t="s">
        <v>522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528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529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530</v>
      </c>
      <c r="K16" s="33" t="str">
        <f>IF(LEFT(P56,1)="L",0,(IF(P56="","",(IF(LEFT(P56,1)&gt;RIGHT(P56,1),2,1)))))</f>
        <v/>
      </c>
      <c r="L16" s="23">
        <f>IF(RIGHT(P52,1)="L",0,(IF(P52="","",(IF(RIGHT(P52,1)&gt;LEFT(P52,1),2,1)))))</f>
        <v>1</v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>
        <f>IF(LEFT(P38,1)="L",0,(IF(P38="","",(IF(LEFT(P38,1)&gt;RIGHT(P38,1),2,1)))))</f>
        <v>2</v>
      </c>
      <c r="Q16" s="23" t="str">
        <f>IF(LEFT(P62,1)="L",0,(IF(P62="","",(IF(LEFT(P62,1)&gt;RIGHT(P62,1),2,1)))))</f>
        <v/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7</v>
      </c>
      <c r="U16" s="166"/>
      <c r="V16" s="91" t="s">
        <v>11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>2:3</v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7" t="str">
        <f>IF(LEFT(P38,1)="W",$M$4&amp;":0(W)",IF(LEFT(P38,1)="L","0:"&amp;$M$4&amp;"(L)",IF(P38="","",P38)))</f>
        <v>3:1</v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>3:0</v>
      </c>
      <c r="S17" s="39" t="str">
        <f>IF(LEFT(P47,1)="W",$M$4&amp;":0(W)",IF(LEFT(P47,1)="L","0:"&amp;$M$4&amp;"(L)",IF(P47="","",P47)))</f>
        <v>3:1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525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6"/>
      <c r="V19" s="91" t="s">
        <v>17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531</v>
      </c>
      <c r="K22" s="33" t="str">
        <f>IF(LEFT(P48,1)="L",0,(IF(P48="","",(IF(LEFT(P48,1)&gt;RIGHT(P48,1),2,1)))))</f>
        <v/>
      </c>
      <c r="L22" s="23">
        <f>IF(RIGHT(P44,1)="L",0,(IF(P44="","",(IF(RIGHT(P44,1)&gt;LEFT(P44,1),2,1)))))</f>
        <v>1</v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>
        <f>IF(RIGHT(P59,1)="L",0,(IF(P59="","",(IF(RIGHT(P59,1)&gt;LEFT(P59,1),2,1)))))</f>
        <v>2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5</v>
      </c>
      <c r="U22" s="166"/>
      <c r="V22" s="91" t="s">
        <v>13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>1:3</v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1:3</v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>3:2</v>
      </c>
      <c r="S23" s="39" t="str">
        <f>IF(LEFT(P63,1)="W",$M$4&amp;":0(W)",IF(LEFT(P63,1)="L","0:"&amp;$M$4&amp;"(L)",IF(P63="","",P63)))</f>
        <v>1:3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527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532</v>
      </c>
      <c r="K28" s="33" t="str">
        <f>IF(LEFT(P42,1)="L",0,(IF(P42="","",(IF(LEFT(P42,1)&gt;RIGHT(P42,1),2,1)))))</f>
        <v/>
      </c>
      <c r="L28" s="23">
        <f>IF(RIGHT(P37,1)="L",0,(IF(P37="","",(IF(RIGHT(P37,1)&gt;LEFT(P37,1),2,1)))))</f>
        <v>1</v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 t="str">
        <f>IF(RIGHT(P46,1)="L",0,(IF(P46="","",(IF(RIGHT(P46,1)&gt;LEFT(P46,1),2,1)))))</f>
        <v/>
      </c>
      <c r="P28" s="24">
        <f>IF(LEFT(P59,1)="L",0,(IF(P59="","",(IF(LEFT(P59,1)&gt;RIGHT(P59,1),2,1)))))</f>
        <v>1</v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4</v>
      </c>
      <c r="U28" s="166"/>
      <c r="V28" s="91" t="s">
        <v>14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>0:3</v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0:3</v>
      </c>
      <c r="O29" s="35" t="str">
        <f>IF(RIGHT(P46,1)="W",$M$4&amp;":0(W)",IF(RIGHT(P46,1)="L","0:"&amp;$M$4&amp;"(L)",IF(P46="","",RIGHT(P46,1)&amp;":"&amp;LEFT(P46,1))))</f>
        <v/>
      </c>
      <c r="P29" s="28" t="str">
        <f>IF(LEFT(P59,1)="W",$M$4&amp;":0(W)",IF(LEFT(P59,1)="L","0:"&amp;$M$4&amp;"(L)",IF(P59="","",P59)))</f>
        <v>2:3</v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0:3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533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1</v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 t="str">
        <f>IF(LEFT(P43,1)="L",0,(IF(P43="","",(IF(LEFT(P43,1)&gt;RIGHT(P43,1),2,1)))))</f>
        <v/>
      </c>
      <c r="P31" s="24">
        <f>IF(RIGHT(P63,1)="L",0,(IF(P63="","",(IF(RIGHT(P63,1)&gt;LEFT(P63,1),2,1)))))</f>
        <v>2</v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6</v>
      </c>
      <c r="U31" s="166"/>
      <c r="V31" s="91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2:3</v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1:3</v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>3:1</v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3:0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IF(D6_2!Уч3="","",D6_2!Уч3)</f>
        <v>Кандыбаев Алишер</v>
      </c>
      <c r="K36" s="82" t="str">
        <f t="shared" ref="K36:K71" si="0">"-"</f>
        <v>-</v>
      </c>
      <c r="L36" s="162" t="str">
        <f>IF(D6_2!Уч7="","",D6_2!Уч7)</f>
        <v>Ержанов Шакен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20</v>
      </c>
      <c r="J37" s="84" t="str">
        <f>IF(D6_2!Уч2="","",D6_2!Уч2)</f>
        <v>Мекебаев Даурен+</v>
      </c>
      <c r="K37" s="85" t="str">
        <f t="shared" si="0"/>
        <v>-</v>
      </c>
      <c r="L37" s="163" t="str">
        <f>IF(D6_2!Уч8="","",D6_2!Уч8)</f>
        <v>Ибадульдин Рауан+</v>
      </c>
      <c r="M37" s="127"/>
      <c r="N37" s="127"/>
      <c r="O37" s="128"/>
      <c r="P37" s="58" t="s">
        <v>35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21</v>
      </c>
      <c r="J38" s="86" t="str">
        <f>IF(D6_2!Уч4="","",D6_2!Уч4)</f>
        <v>Тегісбек Абылайхан+</v>
      </c>
      <c r="K38" s="87" t="str">
        <f t="shared" si="0"/>
        <v>-</v>
      </c>
      <c r="L38" s="164" t="str">
        <f>IF(D6_2!Уч6="","",D6_2!Уч6)</f>
        <v>Абельдинов Хасен+</v>
      </c>
      <c r="M38" s="115"/>
      <c r="N38" s="115"/>
      <c r="O38" s="116"/>
      <c r="P38" s="88" t="s">
        <v>37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IF(D6_2!Уч1="","",D6_2!Уч1)</f>
        <v>Кайдасова Гульмира</v>
      </c>
      <c r="K39" s="90" t="str">
        <f t="shared" si="0"/>
        <v>-</v>
      </c>
      <c r="L39" s="165" t="str">
        <f>IF(D6_2!Уч9="","",D6_2!Уч9)</f>
        <v>Нурмуханов Марат+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IF(D6_2!Уч7="","",D6_2!Уч7)</f>
        <v>Ержанов Шакен</v>
      </c>
      <c r="K40" s="82" t="str">
        <f t="shared" si="0"/>
        <v>-</v>
      </c>
      <c r="L40" s="162" t="str">
        <f>IF(D6_2!Уч2="","",D6_2!Уч2)</f>
        <v>Мекебаев Даурен+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IF(D6_2!Уч6="","",D6_2!Уч6)</f>
        <v>Абельдинов Хасен+</v>
      </c>
      <c r="K41" s="85" t="str">
        <f t="shared" si="0"/>
        <v>-</v>
      </c>
      <c r="L41" s="163" t="str">
        <f>IF(D6_2!Уч3="","",D6_2!Уч3)</f>
        <v>Кандыбаев Алишер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IF(D6_2!Уч8="","",D6_2!Уч8)</f>
        <v>Ибадульдин Рауан+</v>
      </c>
      <c r="K42" s="87" t="str">
        <f t="shared" si="0"/>
        <v>-</v>
      </c>
      <c r="L42" s="164" t="str">
        <f>IF(D6_2!Уч1="","",D6_2!Уч1)</f>
        <v>Кайдасова Гульмира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IF(D6_2!Уч9="","",D6_2!Уч9)</f>
        <v>Нурмуханов Марат+</v>
      </c>
      <c r="K43" s="90" t="str">
        <f t="shared" si="0"/>
        <v>-</v>
      </c>
      <c r="L43" s="165" t="str">
        <f>IF(D6_2!Уч5="","",D6_2!Уч5)</f>
        <v>Сидоров Максим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20</v>
      </c>
      <c r="J44" s="81" t="str">
        <f>IF(D6_2!Уч2="","",D6_2!Уч2)</f>
        <v>Мекебаев Даурен+</v>
      </c>
      <c r="K44" s="82" t="str">
        <f t="shared" si="0"/>
        <v>-</v>
      </c>
      <c r="L44" s="162" t="str">
        <f>IF(D6_2!Уч6="","",D6_2!Уч6)</f>
        <v>Абельдинов Хасен+</v>
      </c>
      <c r="M44" s="124"/>
      <c r="N44" s="124"/>
      <c r="O44" s="125"/>
      <c r="P44" s="53" t="s">
        <v>37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IF(D6_2!Уч1="","",D6_2!Уч1)</f>
        <v>Кайдасова Гульмира</v>
      </c>
      <c r="K45" s="85" t="str">
        <f t="shared" si="0"/>
        <v>-</v>
      </c>
      <c r="L45" s="163" t="str">
        <f>IF(D6_2!Уч7="","",D6_2!Уч7)</f>
        <v>Ержанов Шакен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IF(D6_2!Уч5="","",D6_2!Уч5)</f>
        <v>Сидоров Максим</v>
      </c>
      <c r="K46" s="87" t="str">
        <f t="shared" si="0"/>
        <v>-</v>
      </c>
      <c r="L46" s="164" t="str">
        <f>IF(D6_2!Уч8="","",D6_2!Уч8)</f>
        <v>Ибадульдин Рауан+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21</v>
      </c>
      <c r="J47" s="89" t="str">
        <f>IF(D6_2!Уч4="","",D6_2!Уч4)</f>
        <v>Тегісбек Абылайхан+</v>
      </c>
      <c r="K47" s="90" t="str">
        <f t="shared" si="0"/>
        <v>-</v>
      </c>
      <c r="L47" s="165" t="str">
        <f>IF(D6_2!Уч9="","",D6_2!Уч9)</f>
        <v>Нурмуханов Марат+</v>
      </c>
      <c r="M47" s="121"/>
      <c r="N47" s="121"/>
      <c r="O47" s="122"/>
      <c r="P47" s="66" t="s">
        <v>37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IF(D6_2!Уч6="","",D6_2!Уч6)</f>
        <v>Абельдинов Хасен+</v>
      </c>
      <c r="K48" s="82" t="str">
        <f t="shared" si="0"/>
        <v>-</v>
      </c>
      <c r="L48" s="162" t="str">
        <f>IF(D6_2!Уч1="","",D6_2!Уч1)</f>
        <v>Кайдасова Гульмира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IF(D6_2!Уч7="","",D6_2!Уч7)</f>
        <v>Ержанов Шакен</v>
      </c>
      <c r="K49" s="85" t="str">
        <f t="shared" si="0"/>
        <v>-</v>
      </c>
      <c r="L49" s="163" t="str">
        <f>IF(D6_2!Уч5="","",D6_2!Уч5)</f>
        <v>Сидоров Максим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IF(D6_2!Уч9="","",D6_2!Уч9)</f>
        <v>Нурмуханов Марат+</v>
      </c>
      <c r="K50" s="87" t="str">
        <f t="shared" si="0"/>
        <v>-</v>
      </c>
      <c r="L50" s="164" t="str">
        <f>IF(D6_2!Уч3="","",D6_2!Уч3)</f>
        <v>Кандыбаев Алишер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21</v>
      </c>
      <c r="J51" s="89" t="str">
        <f>IF(D6_2!Уч8="","",D6_2!Уч8)</f>
        <v>Ибадульдин Рауан+</v>
      </c>
      <c r="K51" s="90" t="str">
        <f t="shared" si="0"/>
        <v>-</v>
      </c>
      <c r="L51" s="165" t="str">
        <f>IF(D6_2!Уч4="","",D6_2!Уч4)</f>
        <v>Тегісбек Абылайхан+</v>
      </c>
      <c r="M51" s="121"/>
      <c r="N51" s="121"/>
      <c r="O51" s="122"/>
      <c r="P51" s="66" t="s">
        <v>39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20</v>
      </c>
      <c r="J52" s="81" t="str">
        <f>IF(D6_2!Уч2="","",D6_2!Уч2)</f>
        <v>Мекебаев Даурен+</v>
      </c>
      <c r="K52" s="82" t="str">
        <f t="shared" si="0"/>
        <v>-</v>
      </c>
      <c r="L52" s="162" t="str">
        <f>IF(D6_2!Уч4="","",D6_2!Уч4)</f>
        <v>Тегісбек Абылайхан+</v>
      </c>
      <c r="M52" s="124"/>
      <c r="N52" s="124"/>
      <c r="O52" s="125"/>
      <c r="P52" s="53" t="s">
        <v>38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IF(D6_2!Уч1="","",D6_2!Уч1)</f>
        <v>Кайдасова Гульмира</v>
      </c>
      <c r="K53" s="85" t="str">
        <f t="shared" si="0"/>
        <v>-</v>
      </c>
      <c r="L53" s="163" t="str">
        <f>IF(D6_2!Уч5="","",D6_2!Уч5)</f>
        <v>Сидоров Максим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IF(D6_2!Уч3="","",D6_2!Уч3)</f>
        <v>Кандыбаев Алишер</v>
      </c>
      <c r="K54" s="87" t="str">
        <f t="shared" si="0"/>
        <v>-</v>
      </c>
      <c r="L54" s="164" t="str">
        <f>IF(D6_2!Уч8="","",D6_2!Уч8)</f>
        <v>Ибадульдин Рауан+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IF(D6_2!Уч7="","",D6_2!Уч7)</f>
        <v>Ержанов Шакен</v>
      </c>
      <c r="K55" s="90" t="str">
        <f t="shared" si="0"/>
        <v>-</v>
      </c>
      <c r="L55" s="165" t="str">
        <f>IF(D6_2!Уч9="","",D6_2!Уч9)</f>
        <v>Нурмуханов Марат+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IF(D6_2!Уч4="","",D6_2!Уч4)</f>
        <v>Тегісбек Абылайхан+</v>
      </c>
      <c r="K56" s="82" t="str">
        <f t="shared" si="0"/>
        <v>-</v>
      </c>
      <c r="L56" s="162" t="str">
        <f>IF(D6_2!Уч1="","",D6_2!Уч1)</f>
        <v>Кайдасова Гульмира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IF(D6_2!Уч5="","",D6_2!Уч5)</f>
        <v>Сидоров Максим</v>
      </c>
      <c r="K57" s="85" t="str">
        <f t="shared" si="0"/>
        <v>-</v>
      </c>
      <c r="L57" s="163" t="str">
        <f>IF(D6_2!Уч3="","",D6_2!Уч3)</f>
        <v>Кандыбаев Алишер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20</v>
      </c>
      <c r="J58" s="86" t="str">
        <f>IF(D6_2!Уч9="","",D6_2!Уч9)</f>
        <v>Нурмуханов Марат+</v>
      </c>
      <c r="K58" s="87" t="str">
        <f t="shared" si="0"/>
        <v>-</v>
      </c>
      <c r="L58" s="164" t="str">
        <f>IF(D6_2!Уч2="","",D6_2!Уч2)</f>
        <v>Мекебаев Даурен+</v>
      </c>
      <c r="M58" s="115"/>
      <c r="N58" s="115"/>
      <c r="O58" s="116"/>
      <c r="P58" s="62" t="s">
        <v>42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21</v>
      </c>
      <c r="J59" s="89" t="str">
        <f>IF(D6_2!Уч8="","",D6_2!Уч8)</f>
        <v>Ибадульдин Рауан+</v>
      </c>
      <c r="K59" s="90" t="str">
        <f t="shared" si="0"/>
        <v>-</v>
      </c>
      <c r="L59" s="165" t="str">
        <f>IF(D6_2!Уч6="","",D6_2!Уч6)</f>
        <v>Абельдинов Хасен+</v>
      </c>
      <c r="M59" s="121"/>
      <c r="N59" s="121"/>
      <c r="O59" s="122"/>
      <c r="P59" s="66" t="s">
        <v>42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IF(D6_2!Уч1="","",D6_2!Уч1)</f>
        <v>Кайдасова Гульмира</v>
      </c>
      <c r="K60" s="82" t="str">
        <f t="shared" si="0"/>
        <v>-</v>
      </c>
      <c r="L60" s="162" t="str">
        <f>IF(D6_2!Уч3="","",D6_2!Уч3)</f>
        <v>Кандыбаев Алишер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IF(D6_2!Уч2="","",D6_2!Уч2)</f>
        <v>Мекебаев Даурен+</v>
      </c>
      <c r="K61" s="85" t="str">
        <f t="shared" si="0"/>
        <v>-</v>
      </c>
      <c r="L61" s="163" t="str">
        <f>IF(D6_2!Уч5="","",D6_2!Уч5)</f>
        <v>Сидоров Максим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IF(D6_2!Уч4="","",D6_2!Уч4)</f>
        <v>Тегісбек Абылайхан+</v>
      </c>
      <c r="K62" s="87" t="str">
        <f t="shared" si="0"/>
        <v>-</v>
      </c>
      <c r="L62" s="164" t="str">
        <f>IF(D6_2!Уч7="","",D6_2!Уч7)</f>
        <v>Ержанов Шакен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21</v>
      </c>
      <c r="J63" s="89" t="str">
        <f>IF(D6_2!Уч6="","",D6_2!Уч6)</f>
        <v>Абельдинов Хасен+</v>
      </c>
      <c r="K63" s="90" t="str">
        <f t="shared" si="0"/>
        <v>-</v>
      </c>
      <c r="L63" s="165" t="str">
        <f>IF(D6_2!Уч9="","",D6_2!Уч9)</f>
        <v>Нурмуханов Марат+</v>
      </c>
      <c r="M63" s="121"/>
      <c r="N63" s="121"/>
      <c r="O63" s="122"/>
      <c r="P63" s="66" t="s">
        <v>41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IF(D6_2!Уч3="","",D6_2!Уч3)</f>
        <v>Кандыбаев Алишер</v>
      </c>
      <c r="K64" s="82" t="str">
        <f t="shared" si="0"/>
        <v>-</v>
      </c>
      <c r="L64" s="162" t="str">
        <f>IF(D6_2!Уч2="","",D6_2!Уч2)</f>
        <v>Мекебаев Даурен+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IF(D6_2!Уч5="","",D6_2!Уч5)</f>
        <v>Сидоров Максим</v>
      </c>
      <c r="K65" s="85" t="str">
        <f t="shared" si="0"/>
        <v>-</v>
      </c>
      <c r="L65" s="163" t="str">
        <f>IF(D6_2!Уч4="","",D6_2!Уч4)</f>
        <v>Тегісбек Абылайхан+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IF(D6_2!Уч7="","",D6_2!Уч7)</f>
        <v>Ержанов Шакен</v>
      </c>
      <c r="K66" s="87" t="str">
        <f t="shared" si="0"/>
        <v>-</v>
      </c>
      <c r="L66" s="164" t="str">
        <f>IF(D6_2!Уч6="","",D6_2!Уч6)</f>
        <v>Абельдинов Хасен+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21</v>
      </c>
      <c r="J67" s="89" t="str">
        <f>IF(D6_2!Уч9="","",D6_2!Уч9)</f>
        <v>Нурмуханов Марат+</v>
      </c>
      <c r="K67" s="90" t="str">
        <f t="shared" si="0"/>
        <v>-</v>
      </c>
      <c r="L67" s="165" t="str">
        <f>IF(D6_2!Уч8="","",D6_2!Уч8)</f>
        <v>Ибадульдин Рауан+</v>
      </c>
      <c r="M67" s="121"/>
      <c r="N67" s="121"/>
      <c r="O67" s="122"/>
      <c r="P67" s="66" t="s">
        <v>35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IF(D6_2!Уч1="","",D6_2!Уч1)</f>
        <v>Кайдасова Гульмира</v>
      </c>
      <c r="K68" s="82" t="str">
        <f t="shared" si="0"/>
        <v>-</v>
      </c>
      <c r="L68" s="162" t="str">
        <f>IF(D6_2!Уч2="","",D6_2!Уч2)</f>
        <v>Мекебаев Даурен+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IF(D6_2!Уч3="","",D6_2!Уч3)</f>
        <v>Кандыбаев Алишер</v>
      </c>
      <c r="K69" s="85" t="str">
        <f t="shared" si="0"/>
        <v>-</v>
      </c>
      <c r="L69" s="163" t="str">
        <f>IF(D6_2!Уч4="","",D6_2!Уч4)</f>
        <v>Тегісбек Абылайхан+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IF(D6_2!Уч5="","",D6_2!Уч5)</f>
        <v>Сидоров Максим</v>
      </c>
      <c r="K70" s="87" t="str">
        <f t="shared" si="0"/>
        <v>-</v>
      </c>
      <c r="L70" s="164" t="str">
        <f>IF(D6_2!Уч6="","",D6_2!Уч6)</f>
        <v>Абельдинов Хасен+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IF(D6_2!Уч7="","",D6_2!Уч7)</f>
        <v>Ержанов Шакен</v>
      </c>
      <c r="K71" s="90" t="str">
        <f t="shared" si="0"/>
        <v>-</v>
      </c>
      <c r="L71" s="165" t="str">
        <f>IF(D6_2!Уч8="","",D6_2!Уч8)</f>
        <v>Ибадульдин Рауан+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404" priority="13">
      <formula>$S$36="сыграна"</formula>
    </cfRule>
  </conditionalFormatting>
  <conditionalFormatting sqref="I37:Q37">
    <cfRule type="expression" dxfId="1403" priority="15">
      <formula>$S$37="сыграна"</formula>
    </cfRule>
  </conditionalFormatting>
  <conditionalFormatting sqref="I38:Q38">
    <cfRule type="expression" dxfId="1402" priority="4">
      <formula>$S$38="сыграна"</formula>
    </cfRule>
  </conditionalFormatting>
  <conditionalFormatting sqref="I39:Q39">
    <cfRule type="expression" dxfId="1401" priority="5">
      <formula>$S$39="сыграна"</formula>
    </cfRule>
  </conditionalFormatting>
  <conditionalFormatting sqref="I40:Q40">
    <cfRule type="expression" dxfId="1400" priority="6">
      <formula>$S$40="сыграна"</formula>
    </cfRule>
  </conditionalFormatting>
  <conditionalFormatting sqref="I41:Q41">
    <cfRule type="expression" dxfId="1399" priority="7">
      <formula>$S$41="сыграна"</formula>
    </cfRule>
  </conditionalFormatting>
  <conditionalFormatting sqref="I42:Q42">
    <cfRule type="expression" dxfId="1398" priority="8">
      <formula>$S$42="сыграна"</formula>
    </cfRule>
  </conditionalFormatting>
  <conditionalFormatting sqref="I43:Q43">
    <cfRule type="expression" dxfId="1397" priority="9">
      <formula>$S$43="сыграна"</formula>
    </cfRule>
  </conditionalFormatting>
  <conditionalFormatting sqref="I44:Q44">
    <cfRule type="expression" dxfId="1396" priority="10">
      <formula>$S$44="сыграна"</formula>
    </cfRule>
  </conditionalFormatting>
  <conditionalFormatting sqref="I45:Q45">
    <cfRule type="expression" dxfId="1395" priority="11">
      <formula>$S$45="сыграна"</formula>
    </cfRule>
  </conditionalFormatting>
  <conditionalFormatting sqref="I48:Q48">
    <cfRule type="expression" dxfId="1394" priority="17">
      <formula>$S$48="сыграна"</formula>
    </cfRule>
  </conditionalFormatting>
  <conditionalFormatting sqref="I49:Q49">
    <cfRule type="expression" dxfId="1393" priority="18">
      <formula>$S$49="сыграна"</formula>
    </cfRule>
  </conditionalFormatting>
  <conditionalFormatting sqref="I50:Q50">
    <cfRule type="expression" dxfId="1392" priority="19">
      <formula>$S$50="сыграна"</formula>
    </cfRule>
  </conditionalFormatting>
  <conditionalFormatting sqref="I51:Q51">
    <cfRule type="expression" dxfId="1391" priority="20">
      <formula>$S$51="сыграна"</formula>
    </cfRule>
  </conditionalFormatting>
  <conditionalFormatting sqref="I52:Q52">
    <cfRule type="expression" dxfId="1390" priority="21">
      <formula>$S$52="сыграна"</formula>
    </cfRule>
  </conditionalFormatting>
  <conditionalFormatting sqref="I53:Q53">
    <cfRule type="expression" dxfId="1389" priority="22">
      <formula>$S$53="сыграна"</formula>
    </cfRule>
  </conditionalFormatting>
  <conditionalFormatting sqref="I54:Q54">
    <cfRule type="expression" dxfId="1388" priority="23">
      <formula>$S$54="сыграна"</formula>
    </cfRule>
  </conditionalFormatting>
  <conditionalFormatting sqref="I55:Q55">
    <cfRule type="expression" dxfId="1387" priority="24">
      <formula>$S$55="сыграна"</formula>
    </cfRule>
  </conditionalFormatting>
  <conditionalFormatting sqref="I56:Q56">
    <cfRule type="expression" dxfId="1386" priority="25">
      <formula>$S$56="сыграна"</formula>
    </cfRule>
  </conditionalFormatting>
  <conditionalFormatting sqref="I62:Q62">
    <cfRule type="expression" dxfId="1385" priority="2">
      <formula>$S$62="сыграна"</formula>
    </cfRule>
  </conditionalFormatting>
  <conditionalFormatting sqref="I63:Q63">
    <cfRule type="expression" dxfId="1384" priority="31">
      <formula>$S$63="сыграна"</formula>
    </cfRule>
  </conditionalFormatting>
  <conditionalFormatting sqref="I64:Q64">
    <cfRule type="expression" dxfId="1383" priority="32">
      <formula>$S$64="сыграна"</formula>
    </cfRule>
  </conditionalFormatting>
  <conditionalFormatting sqref="I65:Q65">
    <cfRule type="expression" dxfId="1382" priority="33">
      <formula>$S$65="сыграна"</formula>
    </cfRule>
  </conditionalFormatting>
  <conditionalFormatting sqref="I66:Q66">
    <cfRule type="expression" dxfId="1381" priority="34">
      <formula>$S$66="сыграна"</formula>
    </cfRule>
  </conditionalFormatting>
  <conditionalFormatting sqref="I67:Q67">
    <cfRule type="expression" dxfId="1380" priority="35">
      <formula>$S$67="сыграна"</formula>
    </cfRule>
  </conditionalFormatting>
  <conditionalFormatting sqref="I68:Q68">
    <cfRule type="expression" dxfId="1379" priority="36">
      <formula>$S$68="сыграна"</formula>
    </cfRule>
  </conditionalFormatting>
  <conditionalFormatting sqref="I69:Q69">
    <cfRule type="expression" dxfId="1378" priority="37">
      <formula>$S$69="сыграна"</formula>
    </cfRule>
  </conditionalFormatting>
  <conditionalFormatting sqref="I70:Q70">
    <cfRule type="expression" dxfId="1377" priority="38">
      <formula>$S$70="сыграна"</formula>
    </cfRule>
  </conditionalFormatting>
  <conditionalFormatting sqref="I71:Q71">
    <cfRule type="expression" dxfId="1376" priority="39">
      <formula>$S$71="сыграна"</formula>
    </cfRule>
  </conditionalFormatting>
  <conditionalFormatting sqref="I36:R36 Q13:Q15 M25:M27">
    <cfRule type="expression" dxfId="1375" priority="14">
      <formula>$S$36="встреча играется"</formula>
    </cfRule>
  </conditionalFormatting>
  <conditionalFormatting sqref="I37:R37 R10:R12 L28:L30">
    <cfRule type="expression" dxfId="1374" priority="40">
      <formula>$S$37="встреча играется"</formula>
    </cfRule>
  </conditionalFormatting>
  <conditionalFormatting sqref="I38:R38 P16:P18 N22:N24">
    <cfRule type="expression" dxfId="1373" priority="41">
      <formula>$S$38="встреча играется"</formula>
    </cfRule>
  </conditionalFormatting>
  <conditionalFormatting sqref="I39:R39 S7:S9 K31:K33">
    <cfRule type="expression" dxfId="1372" priority="42">
      <formula>$S$39="встреча играется"</formula>
    </cfRule>
  </conditionalFormatting>
  <conditionalFormatting sqref="I40:R40 Q10:Q12 L25:L27">
    <cfRule type="expression" dxfId="1371" priority="43">
      <formula>$S$40="встреча играется"</formula>
    </cfRule>
  </conditionalFormatting>
  <conditionalFormatting sqref="I41:R41 P13:P15 M22:M24">
    <cfRule type="expression" dxfId="1370" priority="44">
      <formula>$S$41="встреча играется"</formula>
    </cfRule>
  </conditionalFormatting>
  <conditionalFormatting sqref="I42:R42 R7:R9 K28:K30">
    <cfRule type="expression" dxfId="1369" priority="45">
      <formula>$S$42="встреча играется"</formula>
    </cfRule>
  </conditionalFormatting>
  <conditionalFormatting sqref="I43:R43 S19:S21 O31:O33">
    <cfRule type="expression" dxfId="1368" priority="46">
      <formula>$S$43="встреча играется"</formula>
    </cfRule>
  </conditionalFormatting>
  <conditionalFormatting sqref="I44:R44 P10:P12 L22:L24">
    <cfRule type="expression" dxfId="1367" priority="47">
      <formula>$S$44="встреча играется"</formula>
    </cfRule>
  </conditionalFormatting>
  <conditionalFormatting sqref="I45:R45 Q7:Q9 K25:K27">
    <cfRule type="expression" dxfId="1366" priority="48">
      <formula>$S$45="встреча играется"</formula>
    </cfRule>
  </conditionalFormatting>
  <conditionalFormatting sqref="I46:R46 R19:R21 O28:O30">
    <cfRule type="expression" dxfId="1365" priority="49">
      <formula>$S$46="встреча играется"</formula>
    </cfRule>
  </conditionalFormatting>
  <conditionalFormatting sqref="I46:R46">
    <cfRule type="expression" dxfId="1364" priority="16">
      <formula>$S$46="сыграна"</formula>
    </cfRule>
  </conditionalFormatting>
  <conditionalFormatting sqref="I47:R47 S16:S18 N31:N33">
    <cfRule type="expression" dxfId="1363" priority="50">
      <formula>$S$47="встреча играется"</formula>
    </cfRule>
  </conditionalFormatting>
  <conditionalFormatting sqref="I47:R47">
    <cfRule type="expression" dxfId="1362" priority="12">
      <formula>$S$47="сыграна"</formula>
    </cfRule>
  </conditionalFormatting>
  <conditionalFormatting sqref="I48:R48 P7:P9 K22:K24">
    <cfRule type="expression" dxfId="1361" priority="51">
      <formula>$S$48="встреча играется"</formula>
    </cfRule>
  </conditionalFormatting>
  <conditionalFormatting sqref="I49:R49 Q19:Q21 O25:O27">
    <cfRule type="expression" dxfId="1360" priority="52">
      <formula>$S$49="встреча играется"</formula>
    </cfRule>
  </conditionalFormatting>
  <conditionalFormatting sqref="I50:R50 S13:S15 M31:M33">
    <cfRule type="expression" dxfId="1359" priority="53">
      <formula>$S$50="встреча играется"</formula>
    </cfRule>
  </conditionalFormatting>
  <conditionalFormatting sqref="I51:R51 R16:R18 N28:N30">
    <cfRule type="expression" dxfId="1358" priority="54">
      <formula>$S$51="встреча играется"</formula>
    </cfRule>
  </conditionalFormatting>
  <conditionalFormatting sqref="I52:R52 N10:N12 L16:L18">
    <cfRule type="expression" dxfId="1357" priority="55">
      <formula>$S$52="встреча играется"</formula>
    </cfRule>
  </conditionalFormatting>
  <conditionalFormatting sqref="I53:R53 O7:O9 K19:K21">
    <cfRule type="expression" dxfId="1356" priority="56">
      <formula>$S$53="встреча играется"</formula>
    </cfRule>
  </conditionalFormatting>
  <conditionalFormatting sqref="I54:R54 R13:R15 M28:M30">
    <cfRule type="expression" dxfId="1355" priority="57">
      <formula>$S$54="встреча играется"</formula>
    </cfRule>
  </conditionalFormatting>
  <conditionalFormatting sqref="I55:R55 S25:S27 Q31:Q33">
    <cfRule type="expression" dxfId="1354" priority="58">
      <formula>$S$55="встреча играется"</formula>
    </cfRule>
  </conditionalFormatting>
  <conditionalFormatting sqref="I56:R56 N7:N9 K16:K18">
    <cfRule type="expression" dxfId="1353" priority="59">
      <formula>$S$56="встреча играется"</formula>
    </cfRule>
  </conditionalFormatting>
  <conditionalFormatting sqref="I57:R57 O13:O15 M19:M21">
    <cfRule type="expression" dxfId="1352" priority="60">
      <formula>$S$57="встреча играется"</formula>
    </cfRule>
  </conditionalFormatting>
  <conditionalFormatting sqref="I57:R57">
    <cfRule type="expression" dxfId="1351" priority="26">
      <formula>$S$57="сыграна"</formula>
    </cfRule>
  </conditionalFormatting>
  <conditionalFormatting sqref="I58:R58 S10:S12 L31:L33">
    <cfRule type="expression" dxfId="1350" priority="61">
      <formula>$S$58="встреча играется"</formula>
    </cfRule>
  </conditionalFormatting>
  <conditionalFormatting sqref="I58:R58">
    <cfRule type="expression" dxfId="1349" priority="27">
      <formula>$S$58="сыграна"</formula>
    </cfRule>
  </conditionalFormatting>
  <conditionalFormatting sqref="I59:R59 R22:R24 P28:P30">
    <cfRule type="expression" dxfId="1348" priority="62">
      <formula>$S$59="встреча играется"</formula>
    </cfRule>
  </conditionalFormatting>
  <conditionalFormatting sqref="I59:R59">
    <cfRule type="expression" dxfId="1347" priority="28">
      <formula>$S$59="сыграна"</formula>
    </cfRule>
  </conditionalFormatting>
  <conditionalFormatting sqref="I60:R60 M7:M9 K13:K15">
    <cfRule type="expression" dxfId="1346" priority="63">
      <formula>$S$60="встреча играется"</formula>
    </cfRule>
  </conditionalFormatting>
  <conditionalFormatting sqref="I60:R60">
    <cfRule type="expression" dxfId="1345" priority="29">
      <formula>$S$60="сыграна"</formula>
    </cfRule>
  </conditionalFormatting>
  <conditionalFormatting sqref="I61:R61 O10:O12 L19:L21">
    <cfRule type="expression" dxfId="1344" priority="64">
      <formula>$S$61="встреча играется"</formula>
    </cfRule>
  </conditionalFormatting>
  <conditionalFormatting sqref="I61:R61">
    <cfRule type="expression" dxfId="1343" priority="30">
      <formula>$S$61="сыграна"</formula>
    </cfRule>
  </conditionalFormatting>
  <conditionalFormatting sqref="I62:R62 Q16:Q18 N25:N27">
    <cfRule type="expression" dxfId="1342" priority="3">
      <formula>$S$62="встреча играется"</formula>
    </cfRule>
  </conditionalFormatting>
  <conditionalFormatting sqref="I63:R63 S22:S24 P31:P33">
    <cfRule type="expression" dxfId="1341" priority="65">
      <formula>$S$63="встреча играется"</formula>
    </cfRule>
  </conditionalFormatting>
  <conditionalFormatting sqref="I64:R64 M10:M12 L13:L15">
    <cfRule type="expression" dxfId="1340" priority="66">
      <formula>$S$64="встреча играется"</formula>
    </cfRule>
  </conditionalFormatting>
  <conditionalFormatting sqref="I65:R65 O16:O18 N19:N21">
    <cfRule type="expression" dxfId="1339" priority="67">
      <formula>$S$65="встреча играется"</formula>
    </cfRule>
  </conditionalFormatting>
  <conditionalFormatting sqref="I66:R66 Q22:Q24 P25:P27">
    <cfRule type="expression" dxfId="1338" priority="68">
      <formula>$S$66="встреча играется"</formula>
    </cfRule>
  </conditionalFormatting>
  <conditionalFormatting sqref="I67:R67 S28:S30 R31:R33">
    <cfRule type="expression" dxfId="1337" priority="69">
      <formula>$S$67="встреча играется"</formula>
    </cfRule>
  </conditionalFormatting>
  <conditionalFormatting sqref="I68:R68 L7:L9 K10:K12">
    <cfRule type="expression" dxfId="1336" priority="70">
      <formula>$S$68="встреча играется"</formula>
    </cfRule>
  </conditionalFormatting>
  <conditionalFormatting sqref="I69:R69 N13:N15 M16:M18">
    <cfRule type="expression" dxfId="1335" priority="71">
      <formula>$S$69="встреча играется"</formula>
    </cfRule>
  </conditionalFormatting>
  <conditionalFormatting sqref="I70:R70 P19:P21 O22:O24">
    <cfRule type="expression" dxfId="1334" priority="72">
      <formula>$S$70="встреча играется"</formula>
    </cfRule>
  </conditionalFormatting>
  <conditionalFormatting sqref="I71:R71 R25:R27 Q28:Q30">
    <cfRule type="expression" dxfId="1333" priority="73">
      <formula>$S$71="встреча играется"</formula>
    </cfRule>
  </conditionalFormatting>
  <conditionalFormatting sqref="J7:J33">
    <cfRule type="endsWith" dxfId="1332" priority="1" operator="endsWith" text="+">
      <formula>RIGHT((J7),LEN("+"))=("+")</formula>
    </cfRule>
  </conditionalFormatting>
  <dataValidations count="1">
    <dataValidation type="list" allowBlank="1" sqref="P36:P71" xr:uid="{00000000-0002-0000-3400-000000000000}">
      <formula1>D6_2!Список_счета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855468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534</v>
      </c>
      <c r="E7" s="22"/>
      <c r="F7" s="67"/>
      <c r="G7" s="150">
        <v>1</v>
      </c>
      <c r="H7" s="97"/>
      <c r="I7" s="97"/>
      <c r="J7" s="100" t="s">
        <v>535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>
        <f>IF(RIGHT(P56,1)="L",0,(IF(P56="","",(IF(RIGHT(P56,1)&gt;LEFT(P56,1),2,1)))))</f>
        <v>2</v>
      </c>
      <c r="O7" s="24">
        <f>IF(LEFT(P53,1)="L",0,(IF(P53="","",(IF(LEFT(P53,1)&gt;RIGHT(P53,1),2,1)))))</f>
        <v>2</v>
      </c>
      <c r="P7" s="23">
        <f>IF(RIGHT(P48,1)="L",0,(IF(P48="","",(IF(RIGHT(P48,1)&gt;LEFT(P48,1),2,1)))))</f>
        <v>1</v>
      </c>
      <c r="Q7" s="23" t="str">
        <f>IF(LEFT(P45,1)="L",0,(IF(P45="","",(IF(LEFT(P45,1)&gt;RIGHT(P45,1),2,1)))))</f>
        <v/>
      </c>
      <c r="R7" s="23">
        <f>IF(RIGHT(P42,1)="L",0,(IF(P42="","",(IF(RIGHT(P42,1)&gt;LEFT(P42,1),2,1)))))</f>
        <v>2</v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9</v>
      </c>
      <c r="U7" s="168">
        <f>5/5</f>
        <v>1</v>
      </c>
      <c r="V7" s="91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536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>3:2</v>
      </c>
      <c r="O8" s="28" t="str">
        <f>IF(LEFT(P53,1)="W",$M$4&amp;":0(W)",IF(LEFT(P53,1)="L","0:"&amp;$M$4&amp;"(L)",IF(P53="","",P53)))</f>
        <v>3:0</v>
      </c>
      <c r="P8" s="26" t="str">
        <f>IF(RIGHT(P48,1)="W",$M$4&amp;":0(W)",IF(RIGHT(P48,1)="L","0:"&amp;$M$4&amp;"(L)",IF(P48="","",RIGHT(P48,1)&amp;":"&amp;LEFT(P48,1))))</f>
        <v>2:3</v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>3:0</v>
      </c>
      <c r="S8" s="39" t="str">
        <f>IF(LEFT(P39,1)="W",$M$4&amp;":0(W)",IF(LEFT(P39,1)="L","0:"&amp;$M$4&amp;"(L)",IF(P39="","",P39)))</f>
        <v>3:0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537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538</v>
      </c>
      <c r="E10" s="22"/>
      <c r="F10" s="67"/>
      <c r="G10" s="150">
        <v>2</v>
      </c>
      <c r="H10" s="97"/>
      <c r="I10" s="97"/>
      <c r="J10" s="100" t="s">
        <v>536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8"/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539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540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69" t="s">
        <v>541</v>
      </c>
      <c r="E13" s="22"/>
      <c r="F13" s="67"/>
      <c r="G13" s="150">
        <v>3</v>
      </c>
      <c r="H13" s="97"/>
      <c r="I13" s="97"/>
      <c r="J13" s="100" t="s">
        <v>537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8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542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543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544</v>
      </c>
      <c r="K16" s="33">
        <f>IF(LEFT(P56,1)="L",0,(IF(P56="","",(IF(LEFT(P56,1)&gt;RIGHT(P56,1),2,1)))))</f>
        <v>1</v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2</v>
      </c>
      <c r="P16" s="23">
        <f>IF(LEFT(P38,1)="L",0,(IF(P38="","",(IF(LEFT(P38,1)&gt;RIGHT(P38,1),2,1)))))</f>
        <v>2</v>
      </c>
      <c r="Q16" s="23" t="str">
        <f>IF(LEFT(P62,1)="L",0,(IF(P62="","",(IF(LEFT(P62,1)&gt;RIGHT(P62,1),2,1)))))</f>
        <v/>
      </c>
      <c r="R16" s="23">
        <f>IF(RIGHT(P51,1)="L",0,(IF(P51="","",(IF(RIGHT(P51,1)&gt;LEFT(P51,1),2,1)))))</f>
        <v>2</v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9</v>
      </c>
      <c r="U16" s="168">
        <f>5/3</f>
        <v>1.6666666666666667</v>
      </c>
      <c r="V16" s="91" t="s">
        <v>10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8" t="str">
        <f>IF(LEFT(P56,1)="W",$M$4&amp;":0(W)",IF(LEFT(P56,1)="L","0:"&amp;$M$4&amp;"(L)",IF(P56="","",P56)))</f>
        <v>2:3</v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3:0</v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>3:1</v>
      </c>
      <c r="S17" s="39" t="str">
        <f>IF(LEFT(P47,1)="W",$M$4&amp;":0(W)",IF(LEFT(P47,1)="L","0:"&amp;$M$4&amp;"(L)",IF(P47="","",P47)))</f>
        <v>3:1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545</v>
      </c>
      <c r="K19" s="33">
        <f>IF(RIGHT(P53,1)="L",0,(IF(P53="","",(IF(RIGHT(P53,1)&gt;LEFT(P53,1),2,1)))))</f>
        <v>1</v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1</v>
      </c>
      <c r="O19" s="103"/>
      <c r="P19" s="23">
        <f>IF(LEFT(P70,1)="L",0,(IF(P70="","",(IF(LEFT(P70,1)&gt;RIGHT(P70,1),2,1)))))</f>
        <v>1</v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6</v>
      </c>
      <c r="U19" s="168"/>
      <c r="V19" s="91" t="s">
        <v>14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0:3</v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0:3</v>
      </c>
      <c r="O20" s="104"/>
      <c r="P20" s="27" t="str">
        <f>IF(LEFT(P70,1)="W",$M$4&amp;":0(W)",IF(LEFT(P70,1)="L","0:"&amp;$M$4&amp;"(L)",IF(P70="","",P70)))</f>
        <v>0:3</v>
      </c>
      <c r="Q20" s="26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0:3</v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546</v>
      </c>
      <c r="K22" s="33">
        <f>IF(LEFT(P48,1)="L",0,(IF(P48="","",(IF(LEFT(P48,1)&gt;RIGHT(P48,1),2,1)))))</f>
        <v>2</v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2</v>
      </c>
      <c r="P22" s="106"/>
      <c r="Q22" s="23" t="str">
        <f>IF(RIGHT(P66,1)="L",0,(IF(P66="","",(IF(RIGHT(P66,1)&gt;LEFT(P66,1),2,1)))))</f>
        <v/>
      </c>
      <c r="R22" s="23">
        <f>IF(RIGHT(P59,1)="L",0,(IF(P59="","",(IF(RIGHT(P59,1)&gt;LEFT(P59,1),2,1)))))</f>
        <v>2</v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9</v>
      </c>
      <c r="U22" s="168">
        <f>3/5</f>
        <v>0.6</v>
      </c>
      <c r="V22" s="91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3:2</v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0:3</v>
      </c>
      <c r="O23" s="35" t="str">
        <f>IF(RIGHT(P70,1)="W",$M$4&amp;":0(W)",IF(RIGHT(P70,1)="L","0:"&amp;$M$4&amp;"(L)",IF(P70="","",RIGHT(P70,1)&amp;":"&amp;LEFT(P70,1))))</f>
        <v>3:0</v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>3:1</v>
      </c>
      <c r="S23" s="39" t="str">
        <f>IF(LEFT(P63,1)="W",$M$4&amp;":0(W)",IF(LEFT(P63,1)="L","0:"&amp;$M$4&amp;"(L)",IF(P63="","",P63)))</f>
        <v>3:0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541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8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547</v>
      </c>
      <c r="K28" s="33">
        <f>IF(LEFT(P42,1)="L",0,(IF(P42="","",(IF(LEFT(P42,1)&gt;RIGHT(P42,1),2,1)))))</f>
        <v>1</v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1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1</v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7</v>
      </c>
      <c r="U28" s="168"/>
      <c r="V28" s="91" t="s">
        <v>13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0:3</v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1:3</v>
      </c>
      <c r="O29" s="35" t="str">
        <f>IF(RIGHT(P46,1)="W",$M$4&amp;":0(W)",IF(RIGHT(P46,1)="L","0:"&amp;$M$4&amp;"(L)",IF(P46="","",RIGHT(P46,1)&amp;":"&amp;LEFT(P46,1))))</f>
        <v>3:0</v>
      </c>
      <c r="P29" s="28" t="str">
        <f>IF(LEFT(P59,1)="W",$M$4&amp;":0(W)",IF(LEFT(P59,1)="L","0:"&amp;$M$4&amp;"(L)",IF(P59="","",P59)))</f>
        <v>1:3</v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548</v>
      </c>
      <c r="K31" s="33">
        <f>IF(RIGHT(P39,1)="L",0,(IF(P39="","",(IF(RIGHT(P39,1)&gt;LEFT(P39,1),2,1)))))</f>
        <v>1</v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1</v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5</v>
      </c>
      <c r="U31" s="168"/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0:3</v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1:3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>0:3</v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IF(D7_2!Уч3="","",D7_2!Уч3)</f>
        <v>Омербаева Наргиз</v>
      </c>
      <c r="K36" s="82" t="str">
        <f t="shared" ref="K36:K71" si="0">"-"</f>
        <v>-</v>
      </c>
      <c r="L36" s="162" t="str">
        <f>IF(D7_2!Уч7="","",D7_2!Уч7)</f>
        <v>Балкашбаев Елбек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IF(D7_2!Уч2="","",D7_2!Уч2)</f>
        <v>Габдыхамит Амина</v>
      </c>
      <c r="K37" s="85" t="str">
        <f t="shared" si="0"/>
        <v>-</v>
      </c>
      <c r="L37" s="163" t="str">
        <f>IF(D7_2!Уч8="","",D7_2!Уч8)</f>
        <v>Коробцова Айман+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22</v>
      </c>
      <c r="J38" s="86" t="str">
        <f>IF(D7_2!Уч4="","",D7_2!Уч4)</f>
        <v>Калжан Бахтияр+</v>
      </c>
      <c r="K38" s="87" t="str">
        <f t="shared" si="0"/>
        <v>-</v>
      </c>
      <c r="L38" s="164" t="str">
        <f>IF(D7_2!Уч6="","",D7_2!Уч6)</f>
        <v>Шомбаев Ромиль+</v>
      </c>
      <c r="M38" s="115"/>
      <c r="N38" s="115"/>
      <c r="O38" s="116"/>
      <c r="P38" s="88" t="s">
        <v>35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23</v>
      </c>
      <c r="J39" s="89" t="str">
        <f>IF(D7_2!Уч1="","",D7_2!Уч1)</f>
        <v>Шинжанова Камила+</v>
      </c>
      <c r="K39" s="90" t="str">
        <f t="shared" si="0"/>
        <v>-</v>
      </c>
      <c r="L39" s="165" t="str">
        <f>IF(D7_2!Уч9="","",D7_2!Уч9)</f>
        <v>Темиров Асылхан+</v>
      </c>
      <c r="M39" s="121"/>
      <c r="N39" s="121"/>
      <c r="O39" s="122"/>
      <c r="P39" s="66" t="s">
        <v>35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IF(D7_2!Уч7="","",D7_2!Уч7)</f>
        <v>Балкашбаев Елбек</v>
      </c>
      <c r="K40" s="82" t="str">
        <f t="shared" si="0"/>
        <v>-</v>
      </c>
      <c r="L40" s="162" t="str">
        <f>IF(D7_2!Уч2="","",D7_2!Уч2)</f>
        <v>Габдыхамит Амина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IF(D7_2!Уч6="","",D7_2!Уч6)</f>
        <v>Шомбаев Ромиль+</v>
      </c>
      <c r="K41" s="85" t="str">
        <f t="shared" si="0"/>
        <v>-</v>
      </c>
      <c r="L41" s="163" t="str">
        <f>IF(D7_2!Уч3="","",D7_2!Уч3)</f>
        <v>Омербаева Наргиз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23</v>
      </c>
      <c r="J42" s="86" t="str">
        <f>IF(D7_2!Уч8="","",D7_2!Уч8)</f>
        <v>Коробцова Айман+</v>
      </c>
      <c r="K42" s="87" t="str">
        <f t="shared" si="0"/>
        <v>-</v>
      </c>
      <c r="L42" s="164" t="str">
        <f>IF(D7_2!Уч1="","",D7_2!Уч1)</f>
        <v>Шинжанова Камила+</v>
      </c>
      <c r="M42" s="115"/>
      <c r="N42" s="115"/>
      <c r="O42" s="116"/>
      <c r="P42" s="62" t="s">
        <v>39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22</v>
      </c>
      <c r="J43" s="89" t="str">
        <f>IF(D7_2!Уч9="","",D7_2!Уч9)</f>
        <v>Темиров Асылхан+</v>
      </c>
      <c r="K43" s="90" t="str">
        <f t="shared" si="0"/>
        <v>-</v>
      </c>
      <c r="L43" s="165" t="str">
        <f>IF(D7_2!Уч5="","",D7_2!Уч5)</f>
        <v>Кадырова Дария+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IF(D7_2!Уч2="","",D7_2!Уч2)</f>
        <v>Габдыхамит Амина</v>
      </c>
      <c r="K44" s="82" t="str">
        <f t="shared" si="0"/>
        <v>-</v>
      </c>
      <c r="L44" s="162" t="str">
        <f>IF(D7_2!Уч6="","",D7_2!Уч6)</f>
        <v>Шомбаев Ромиль+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IF(D7_2!Уч1="","",D7_2!Уч1)</f>
        <v>Шинжанова Камила+</v>
      </c>
      <c r="K45" s="85" t="str">
        <f t="shared" si="0"/>
        <v>-</v>
      </c>
      <c r="L45" s="163" t="str">
        <f>IF(D7_2!Уч7="","",D7_2!Уч7)</f>
        <v>Балкашбаев Елбек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14</v>
      </c>
      <c r="J46" s="86" t="str">
        <f>IF(D7_2!Уч5="","",D7_2!Уч5)</f>
        <v>Кадырова Дария+</v>
      </c>
      <c r="K46" s="87" t="str">
        <f t="shared" si="0"/>
        <v>-</v>
      </c>
      <c r="L46" s="164" t="str">
        <f>IF(D7_2!Уч8="","",D7_2!Уч8)</f>
        <v>Коробцова Айман+</v>
      </c>
      <c r="M46" s="115"/>
      <c r="N46" s="115"/>
      <c r="O46" s="116"/>
      <c r="P46" s="62" t="s">
        <v>39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22</v>
      </c>
      <c r="J47" s="89" t="str">
        <f>IF(D7_2!Уч4="","",D7_2!Уч4)</f>
        <v>Калжан Бахтияр+</v>
      </c>
      <c r="K47" s="90" t="str">
        <f t="shared" si="0"/>
        <v>-</v>
      </c>
      <c r="L47" s="165" t="str">
        <f>IF(D7_2!Уч9="","",D7_2!Уч9)</f>
        <v>Темиров Асылхан+</v>
      </c>
      <c r="M47" s="121"/>
      <c r="N47" s="121"/>
      <c r="O47" s="122"/>
      <c r="P47" s="66" t="s">
        <v>37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22</v>
      </c>
      <c r="J48" s="81" t="str">
        <f>IF(D7_2!Уч6="","",D7_2!Уч6)</f>
        <v>Шомбаев Ромиль+</v>
      </c>
      <c r="K48" s="82" t="str">
        <f t="shared" si="0"/>
        <v>-</v>
      </c>
      <c r="L48" s="162" t="str">
        <f>IF(D7_2!Уч1="","",D7_2!Уч1)</f>
        <v>Шинжанова Камила+</v>
      </c>
      <c r="M48" s="124"/>
      <c r="N48" s="124"/>
      <c r="O48" s="125"/>
      <c r="P48" s="53" t="s">
        <v>38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IF(D7_2!Уч7="","",D7_2!Уч7)</f>
        <v>Балкашбаев Елбек</v>
      </c>
      <c r="K49" s="85" t="str">
        <f t="shared" si="0"/>
        <v>-</v>
      </c>
      <c r="L49" s="163" t="str">
        <f>IF(D7_2!Уч5="","",D7_2!Уч5)</f>
        <v>Кадырова Дария+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IF(D7_2!Уч9="","",D7_2!Уч9)</f>
        <v>Темиров Асылхан+</v>
      </c>
      <c r="K50" s="87" t="str">
        <f t="shared" si="0"/>
        <v>-</v>
      </c>
      <c r="L50" s="164" t="str">
        <f>IF(D7_2!Уч3="","",D7_2!Уч3)</f>
        <v>Омербаева Наргиз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12</v>
      </c>
      <c r="J51" s="89" t="str">
        <f>IF(D7_2!Уч8="","",D7_2!Уч8)</f>
        <v>Коробцова Айман+</v>
      </c>
      <c r="K51" s="90" t="str">
        <f t="shared" si="0"/>
        <v>-</v>
      </c>
      <c r="L51" s="165" t="str">
        <f>IF(D7_2!Уч4="","",D7_2!Уч4)</f>
        <v>Калжан Бахтияр+</v>
      </c>
      <c r="M51" s="121"/>
      <c r="N51" s="121"/>
      <c r="O51" s="122"/>
      <c r="P51" s="66" t="s">
        <v>41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IF(D7_2!Уч2="","",D7_2!Уч2)</f>
        <v>Габдыхамит Амина</v>
      </c>
      <c r="K52" s="82" t="str">
        <f t="shared" si="0"/>
        <v>-</v>
      </c>
      <c r="L52" s="162" t="str">
        <f>IF(D7_2!Уч4="","",D7_2!Уч4)</f>
        <v>Калжан Бахтияр+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22</v>
      </c>
      <c r="J53" s="84" t="str">
        <f>IF(D7_2!Уч1="","",D7_2!Уч1)</f>
        <v>Шинжанова Камила+</v>
      </c>
      <c r="K53" s="85" t="str">
        <f t="shared" si="0"/>
        <v>-</v>
      </c>
      <c r="L53" s="163" t="str">
        <f>IF(D7_2!Уч5="","",D7_2!Уч5)</f>
        <v>Кадырова Дария+</v>
      </c>
      <c r="M53" s="127"/>
      <c r="N53" s="127"/>
      <c r="O53" s="128"/>
      <c r="P53" s="58" t="s">
        <v>35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IF(D7_2!Уч3="","",D7_2!Уч3)</f>
        <v>Омербаева Наргиз</v>
      </c>
      <c r="K54" s="87" t="str">
        <f t="shared" si="0"/>
        <v>-</v>
      </c>
      <c r="L54" s="164" t="str">
        <f>IF(D7_2!Уч8="","",D7_2!Уч8)</f>
        <v>Коробцова Айман+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IF(D7_2!Уч7="","",D7_2!Уч7)</f>
        <v>Балкашбаев Елбек</v>
      </c>
      <c r="K55" s="90" t="str">
        <f t="shared" si="0"/>
        <v>-</v>
      </c>
      <c r="L55" s="165" t="str">
        <f>IF(D7_2!Уч9="","",D7_2!Уч9)</f>
        <v>Темиров Асылхан+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>
        <v>22</v>
      </c>
      <c r="J56" s="81" t="str">
        <f>IF(D7_2!Уч4="","",D7_2!Уч4)</f>
        <v>Калжан Бахтияр+</v>
      </c>
      <c r="K56" s="82" t="str">
        <f t="shared" si="0"/>
        <v>-</v>
      </c>
      <c r="L56" s="162" t="str">
        <f>IF(D7_2!Уч1="","",D7_2!Уч1)</f>
        <v>Шинжанова Камила+</v>
      </c>
      <c r="M56" s="124"/>
      <c r="N56" s="124"/>
      <c r="O56" s="125"/>
      <c r="P56" s="53" t="s">
        <v>42</v>
      </c>
      <c r="Q56" s="142"/>
      <c r="R56" s="143"/>
      <c r="S56" s="54" t="str">
        <f t="shared" si="1"/>
        <v>сыграна</v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IF(D7_2!Уч5="","",D7_2!Уч5)</f>
        <v>Кадырова Дария+</v>
      </c>
      <c r="K57" s="85" t="str">
        <f t="shared" si="0"/>
        <v>-</v>
      </c>
      <c r="L57" s="163" t="str">
        <f>IF(D7_2!Уч3="","",D7_2!Уч3)</f>
        <v>Омербаева Наргиз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IF(D7_2!Уч9="","",D7_2!Уч9)</f>
        <v>Темиров Асылхан+</v>
      </c>
      <c r="K58" s="87" t="str">
        <f t="shared" si="0"/>
        <v>-</v>
      </c>
      <c r="L58" s="164" t="str">
        <f>IF(D7_2!Уч2="","",D7_2!Уч2)</f>
        <v>Габдыхамит Амина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14</v>
      </c>
      <c r="J59" s="89" t="str">
        <f>IF(D7_2!Уч8="","",D7_2!Уч8)</f>
        <v>Коробцова Айман+</v>
      </c>
      <c r="K59" s="90" t="str">
        <f t="shared" si="0"/>
        <v>-</v>
      </c>
      <c r="L59" s="165" t="str">
        <f>IF(D7_2!Уч6="","",D7_2!Уч6)</f>
        <v>Шомбаев Ромиль+</v>
      </c>
      <c r="M59" s="121"/>
      <c r="N59" s="121"/>
      <c r="O59" s="122"/>
      <c r="P59" s="66" t="s">
        <v>41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IF(D7_2!Уч1="","",D7_2!Уч1)</f>
        <v>Шинжанова Камила+</v>
      </c>
      <c r="K60" s="82" t="str">
        <f t="shared" si="0"/>
        <v>-</v>
      </c>
      <c r="L60" s="162" t="str">
        <f>IF(D7_2!Уч3="","",D7_2!Уч3)</f>
        <v>Омербаева Наргиз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IF(D7_2!Уч2="","",D7_2!Уч2)</f>
        <v>Габдыхамит Амина</v>
      </c>
      <c r="K61" s="85" t="str">
        <f t="shared" si="0"/>
        <v>-</v>
      </c>
      <c r="L61" s="163" t="str">
        <f>IF(D7_2!Уч5="","",D7_2!Уч5)</f>
        <v>Кадырова Дария+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IF(D7_2!Уч4="","",D7_2!Уч4)</f>
        <v>Калжан Бахтияр+</v>
      </c>
      <c r="K62" s="87" t="str">
        <f t="shared" si="0"/>
        <v>-</v>
      </c>
      <c r="L62" s="164" t="str">
        <f>IF(D7_2!Уч7="","",D7_2!Уч7)</f>
        <v>Балкашбаев Елбек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24</v>
      </c>
      <c r="J63" s="89" t="str">
        <f>IF(D7_2!Уч6="","",D7_2!Уч6)</f>
        <v>Шомбаев Ромиль+</v>
      </c>
      <c r="K63" s="90" t="str">
        <f t="shared" si="0"/>
        <v>-</v>
      </c>
      <c r="L63" s="165" t="str">
        <f>IF(D7_2!Уч9="","",D7_2!Уч9)</f>
        <v>Темиров Асылхан+</v>
      </c>
      <c r="M63" s="121"/>
      <c r="N63" s="121"/>
      <c r="O63" s="122"/>
      <c r="P63" s="66" t="s">
        <v>35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IF(D7_2!Уч3="","",D7_2!Уч3)</f>
        <v>Омербаева Наргиз</v>
      </c>
      <c r="K64" s="82" t="str">
        <f t="shared" si="0"/>
        <v>-</v>
      </c>
      <c r="L64" s="162" t="str">
        <f>IF(D7_2!Уч2="","",D7_2!Уч2)</f>
        <v>Габдыхамит Амина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22</v>
      </c>
      <c r="J65" s="84" t="str">
        <f>IF(D7_2!Уч5="","",D7_2!Уч5)</f>
        <v>Кадырова Дария+</v>
      </c>
      <c r="K65" s="85" t="str">
        <f t="shared" si="0"/>
        <v>-</v>
      </c>
      <c r="L65" s="163" t="str">
        <f>IF(D7_2!Уч4="","",D7_2!Уч4)</f>
        <v>Калжан Бахтияр+</v>
      </c>
      <c r="M65" s="127"/>
      <c r="N65" s="127"/>
      <c r="O65" s="128"/>
      <c r="P65" s="58" t="s">
        <v>39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IF(D7_2!Уч7="","",D7_2!Уч7)</f>
        <v>Балкашбаев Елбек</v>
      </c>
      <c r="K66" s="87" t="str">
        <f t="shared" si="0"/>
        <v>-</v>
      </c>
      <c r="L66" s="164" t="str">
        <f>IF(D7_2!Уч6="","",D7_2!Уч6)</f>
        <v>Шомбаев Ромиль+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24</v>
      </c>
      <c r="J67" s="89" t="str">
        <f>IF(D7_2!Уч9="","",D7_2!Уч9)</f>
        <v>Темиров Асылхан+</v>
      </c>
      <c r="K67" s="90" t="str">
        <f t="shared" si="0"/>
        <v>-</v>
      </c>
      <c r="L67" s="165" t="str">
        <f>IF(D7_2!Уч8="","",D7_2!Уч8)</f>
        <v>Коробцова Айман+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IF(D7_2!Уч1="","",D7_2!Уч1)</f>
        <v>Шинжанова Камила+</v>
      </c>
      <c r="K68" s="82" t="str">
        <f t="shared" si="0"/>
        <v>-</v>
      </c>
      <c r="L68" s="162" t="str">
        <f>IF(D7_2!Уч2="","",D7_2!Уч2)</f>
        <v>Габдыхамит Амина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IF(D7_2!Уч3="","",D7_2!Уч3)</f>
        <v>Омербаева Наргиз</v>
      </c>
      <c r="K69" s="85" t="str">
        <f t="shared" si="0"/>
        <v>-</v>
      </c>
      <c r="L69" s="163" t="str">
        <f>IF(D7_2!Уч4="","",D7_2!Уч4)</f>
        <v>Калжан Бахтияр+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14</v>
      </c>
      <c r="J70" s="86" t="str">
        <f>IF(D7_2!Уч5="","",D7_2!Уч5)</f>
        <v>Кадырова Дария+</v>
      </c>
      <c r="K70" s="87" t="str">
        <f t="shared" si="0"/>
        <v>-</v>
      </c>
      <c r="L70" s="164" t="str">
        <f>IF(D7_2!Уч6="","",D7_2!Уч6)</f>
        <v>Шомбаев Ромиль+</v>
      </c>
      <c r="M70" s="115"/>
      <c r="N70" s="115"/>
      <c r="O70" s="116"/>
      <c r="P70" s="62" t="s">
        <v>39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IF(D7_2!Уч7="","",D7_2!Уч7)</f>
        <v>Балкашбаев Елбек</v>
      </c>
      <c r="K71" s="90" t="str">
        <f t="shared" si="0"/>
        <v>-</v>
      </c>
      <c r="L71" s="165" t="str">
        <f>IF(D7_2!Уч8="","",D7_2!Уч8)</f>
        <v>Коробцова Айман+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331" priority="13">
      <formula>$S$36="сыграна"</formula>
    </cfRule>
  </conditionalFormatting>
  <conditionalFormatting sqref="I37:Q37">
    <cfRule type="expression" dxfId="1330" priority="15">
      <formula>$S$37="сыграна"</formula>
    </cfRule>
  </conditionalFormatting>
  <conditionalFormatting sqref="I38:Q38">
    <cfRule type="expression" dxfId="1329" priority="4">
      <formula>$S$38="сыграна"</formula>
    </cfRule>
  </conditionalFormatting>
  <conditionalFormatting sqref="I39:Q39">
    <cfRule type="expression" dxfId="1328" priority="5">
      <formula>$S$39="сыграна"</formula>
    </cfRule>
  </conditionalFormatting>
  <conditionalFormatting sqref="I40:Q40">
    <cfRule type="expression" dxfId="1327" priority="6">
      <formula>$S$40="сыграна"</formula>
    </cfRule>
  </conditionalFormatting>
  <conditionalFormatting sqref="I41:Q41">
    <cfRule type="expression" dxfId="1326" priority="7">
      <formula>$S$41="сыграна"</formula>
    </cfRule>
  </conditionalFormatting>
  <conditionalFormatting sqref="I42:Q42">
    <cfRule type="expression" dxfId="1325" priority="8">
      <formula>$S$42="сыграна"</formula>
    </cfRule>
  </conditionalFormatting>
  <conditionalFormatting sqref="I43:Q43">
    <cfRule type="expression" dxfId="1324" priority="9">
      <formula>$S$43="сыграна"</formula>
    </cfRule>
  </conditionalFormatting>
  <conditionalFormatting sqref="I44:Q44">
    <cfRule type="expression" dxfId="1323" priority="10">
      <formula>$S$44="сыграна"</formula>
    </cfRule>
  </conditionalFormatting>
  <conditionalFormatting sqref="I45:Q45">
    <cfRule type="expression" dxfId="1322" priority="11">
      <formula>$S$45="сыграна"</formula>
    </cfRule>
  </conditionalFormatting>
  <conditionalFormatting sqref="I48:Q48">
    <cfRule type="expression" dxfId="1321" priority="17">
      <formula>$S$48="сыграна"</formula>
    </cfRule>
  </conditionalFormatting>
  <conditionalFormatting sqref="I49:Q49">
    <cfRule type="expression" dxfId="1320" priority="18">
      <formula>$S$49="сыграна"</formula>
    </cfRule>
  </conditionalFormatting>
  <conditionalFormatting sqref="I50:Q50">
    <cfRule type="expression" dxfId="1319" priority="19">
      <formula>$S$50="сыграна"</formula>
    </cfRule>
  </conditionalFormatting>
  <conditionalFormatting sqref="I51:Q51">
    <cfRule type="expression" dxfId="1318" priority="20">
      <formula>$S$51="сыграна"</formula>
    </cfRule>
  </conditionalFormatting>
  <conditionalFormatting sqref="I52:Q52">
    <cfRule type="expression" dxfId="1317" priority="21">
      <formula>$S$52="сыграна"</formula>
    </cfRule>
  </conditionalFormatting>
  <conditionalFormatting sqref="I53:Q53">
    <cfRule type="expression" dxfId="1316" priority="22">
      <formula>$S$53="сыграна"</formula>
    </cfRule>
  </conditionalFormatting>
  <conditionalFormatting sqref="I54:Q54">
    <cfRule type="expression" dxfId="1315" priority="23">
      <formula>$S$54="сыграна"</formula>
    </cfRule>
  </conditionalFormatting>
  <conditionalFormatting sqref="I55:Q55">
    <cfRule type="expression" dxfId="1314" priority="24">
      <formula>$S$55="сыграна"</formula>
    </cfRule>
  </conditionalFormatting>
  <conditionalFormatting sqref="I56:Q56">
    <cfRule type="expression" dxfId="1313" priority="25">
      <formula>$S$56="сыграна"</formula>
    </cfRule>
  </conditionalFormatting>
  <conditionalFormatting sqref="I62:Q62">
    <cfRule type="expression" dxfId="1312" priority="2">
      <formula>$S$62="сыграна"</formula>
    </cfRule>
  </conditionalFormatting>
  <conditionalFormatting sqref="I63:Q63">
    <cfRule type="expression" dxfId="1311" priority="31">
      <formula>$S$63="сыграна"</formula>
    </cfRule>
  </conditionalFormatting>
  <conditionalFormatting sqref="I64:Q64">
    <cfRule type="expression" dxfId="1310" priority="32">
      <formula>$S$64="сыграна"</formula>
    </cfRule>
  </conditionalFormatting>
  <conditionalFormatting sqref="I65:Q65">
    <cfRule type="expression" dxfId="1309" priority="33">
      <formula>$S$65="сыграна"</formula>
    </cfRule>
  </conditionalFormatting>
  <conditionalFormatting sqref="I66:Q66">
    <cfRule type="expression" dxfId="1308" priority="34">
      <formula>$S$66="сыграна"</formula>
    </cfRule>
  </conditionalFormatting>
  <conditionalFormatting sqref="I67:Q67">
    <cfRule type="expression" dxfId="1307" priority="35">
      <formula>$S$67="сыграна"</formula>
    </cfRule>
  </conditionalFormatting>
  <conditionalFormatting sqref="I68:Q68">
    <cfRule type="expression" dxfId="1306" priority="36">
      <formula>$S$68="сыграна"</formula>
    </cfRule>
  </conditionalFormatting>
  <conditionalFormatting sqref="I69:Q69">
    <cfRule type="expression" dxfId="1305" priority="37">
      <formula>$S$69="сыграна"</formula>
    </cfRule>
  </conditionalFormatting>
  <conditionalFormatting sqref="I70:Q70">
    <cfRule type="expression" dxfId="1304" priority="38">
      <formula>$S$70="сыграна"</formula>
    </cfRule>
  </conditionalFormatting>
  <conditionalFormatting sqref="I71:Q71">
    <cfRule type="expression" dxfId="1303" priority="39">
      <formula>$S$71="сыграна"</formula>
    </cfRule>
  </conditionalFormatting>
  <conditionalFormatting sqref="I36:R36 Q13:Q15 M25:M27">
    <cfRule type="expression" dxfId="1302" priority="14">
      <formula>$S$36="встреча играется"</formula>
    </cfRule>
  </conditionalFormatting>
  <conditionalFormatting sqref="I37:R37 R10:R12 L28:L30">
    <cfRule type="expression" dxfId="1301" priority="40">
      <formula>$S$37="встреча играется"</formula>
    </cfRule>
  </conditionalFormatting>
  <conditionalFormatting sqref="I38:R38 P16:P18 N22:N24">
    <cfRule type="expression" dxfId="1300" priority="41">
      <formula>$S$38="встреча играется"</formula>
    </cfRule>
  </conditionalFormatting>
  <conditionalFormatting sqref="I39:R39 S7:S9 K31:K33">
    <cfRule type="expression" dxfId="1299" priority="42">
      <formula>$S$39="встреча играется"</formula>
    </cfRule>
  </conditionalFormatting>
  <conditionalFormatting sqref="I40:R40 Q10:Q12 L25:L27">
    <cfRule type="expression" dxfId="1298" priority="43">
      <formula>$S$40="встреча играется"</formula>
    </cfRule>
  </conditionalFormatting>
  <conditionalFormatting sqref="I41:R41 P13:P15 M22:M24">
    <cfRule type="expression" dxfId="1297" priority="44">
      <formula>$S$41="встреча играется"</formula>
    </cfRule>
  </conditionalFormatting>
  <conditionalFormatting sqref="I42:R42 R7:R9 K28:K30">
    <cfRule type="expression" dxfId="1296" priority="45">
      <formula>$S$42="встреча играется"</formula>
    </cfRule>
  </conditionalFormatting>
  <conditionalFormatting sqref="I43:R43 S19:S21 O31:O33">
    <cfRule type="expression" dxfId="1295" priority="46">
      <formula>$S$43="встреча играется"</formula>
    </cfRule>
  </conditionalFormatting>
  <conditionalFormatting sqref="I44:R44 P10:P12 L22:L24">
    <cfRule type="expression" dxfId="1294" priority="47">
      <formula>$S$44="встреча играется"</formula>
    </cfRule>
  </conditionalFormatting>
  <conditionalFormatting sqref="I45:R45 Q7:Q9 K25:K27">
    <cfRule type="expression" dxfId="1293" priority="48">
      <formula>$S$45="встреча играется"</formula>
    </cfRule>
  </conditionalFormatting>
  <conditionalFormatting sqref="I46:R46 R19:R21 O28:O30">
    <cfRule type="expression" dxfId="1292" priority="49">
      <formula>$S$46="встреча играется"</formula>
    </cfRule>
  </conditionalFormatting>
  <conditionalFormatting sqref="I46:R46">
    <cfRule type="expression" dxfId="1291" priority="16">
      <formula>$S$46="сыграна"</formula>
    </cfRule>
  </conditionalFormatting>
  <conditionalFormatting sqref="I47:R47 S16:S18 N31:N33">
    <cfRule type="expression" dxfId="1290" priority="50">
      <formula>$S$47="встреча играется"</formula>
    </cfRule>
  </conditionalFormatting>
  <conditionalFormatting sqref="I47:R47">
    <cfRule type="expression" dxfId="1289" priority="12">
      <formula>$S$47="сыграна"</formula>
    </cfRule>
  </conditionalFormatting>
  <conditionalFormatting sqref="I48:R48 P7:P9 K22:K24">
    <cfRule type="expression" dxfId="1288" priority="51">
      <formula>$S$48="встреча играется"</formula>
    </cfRule>
  </conditionalFormatting>
  <conditionalFormatting sqref="I49:R49 Q19:Q21 O25:O27">
    <cfRule type="expression" dxfId="1287" priority="52">
      <formula>$S$49="встреча играется"</formula>
    </cfRule>
  </conditionalFormatting>
  <conditionalFormatting sqref="I50:R50 S13:S15 M31:M33">
    <cfRule type="expression" dxfId="1286" priority="53">
      <formula>$S$50="встреча играется"</formula>
    </cfRule>
  </conditionalFormatting>
  <conditionalFormatting sqref="I51:R51 R16:R18 N28:N30">
    <cfRule type="expression" dxfId="1285" priority="54">
      <formula>$S$51="встреча играется"</formula>
    </cfRule>
  </conditionalFormatting>
  <conditionalFormatting sqref="I52:R52 N10:N12 L16:L18">
    <cfRule type="expression" dxfId="1284" priority="55">
      <formula>$S$52="встреча играется"</formula>
    </cfRule>
  </conditionalFormatting>
  <conditionalFormatting sqref="I53:R53 O7:O9 K19:K21">
    <cfRule type="expression" dxfId="1283" priority="56">
      <formula>$S$53="встреча играется"</formula>
    </cfRule>
  </conditionalFormatting>
  <conditionalFormatting sqref="I54:R54 R13:R15 M28:M30">
    <cfRule type="expression" dxfId="1282" priority="57">
      <formula>$S$54="встреча играется"</formula>
    </cfRule>
  </conditionalFormatting>
  <conditionalFormatting sqref="I55:R55 S25:S27 Q31:Q33">
    <cfRule type="expression" dxfId="1281" priority="58">
      <formula>$S$55="встреча играется"</formula>
    </cfRule>
  </conditionalFormatting>
  <conditionalFormatting sqref="I56:R56 N7:N9 K16:K18">
    <cfRule type="expression" dxfId="1280" priority="59">
      <formula>$S$56="встреча играется"</formula>
    </cfRule>
  </conditionalFormatting>
  <conditionalFormatting sqref="I57:R57 O13:O15 M19:M21">
    <cfRule type="expression" dxfId="1279" priority="60">
      <formula>$S$57="встреча играется"</formula>
    </cfRule>
  </conditionalFormatting>
  <conditionalFormatting sqref="I57:R57">
    <cfRule type="expression" dxfId="1278" priority="26">
      <formula>$S$57="сыграна"</formula>
    </cfRule>
  </conditionalFormatting>
  <conditionalFormatting sqref="I58:R58 S10:S12 L31:L33">
    <cfRule type="expression" dxfId="1277" priority="61">
      <formula>$S$58="встреча играется"</formula>
    </cfRule>
  </conditionalFormatting>
  <conditionalFormatting sqref="I58:R58">
    <cfRule type="expression" dxfId="1276" priority="27">
      <formula>$S$58="сыграна"</formula>
    </cfRule>
  </conditionalFormatting>
  <conditionalFormatting sqref="I59:R59 R22:R24 P28:P30">
    <cfRule type="expression" dxfId="1275" priority="62">
      <formula>$S$59="встреча играется"</formula>
    </cfRule>
  </conditionalFormatting>
  <conditionalFormatting sqref="I59:R59">
    <cfRule type="expression" dxfId="1274" priority="28">
      <formula>$S$59="сыграна"</formula>
    </cfRule>
  </conditionalFormatting>
  <conditionalFormatting sqref="I60:R60 M7:M9 K13:K15">
    <cfRule type="expression" dxfId="1273" priority="63">
      <formula>$S$60="встреча играется"</formula>
    </cfRule>
  </conditionalFormatting>
  <conditionalFormatting sqref="I60:R60">
    <cfRule type="expression" dxfId="1272" priority="29">
      <formula>$S$60="сыграна"</formula>
    </cfRule>
  </conditionalFormatting>
  <conditionalFormatting sqref="I61:R61 O10:O12 L19:L21">
    <cfRule type="expression" dxfId="1271" priority="64">
      <formula>$S$61="встреча играется"</formula>
    </cfRule>
  </conditionalFormatting>
  <conditionalFormatting sqref="I61:R61">
    <cfRule type="expression" dxfId="1270" priority="30">
      <formula>$S$61="сыграна"</formula>
    </cfRule>
  </conditionalFormatting>
  <conditionalFormatting sqref="I62:R62 Q16:Q18 N25:N27">
    <cfRule type="expression" dxfId="1269" priority="3">
      <formula>$S$62="встреча играется"</formula>
    </cfRule>
  </conditionalFormatting>
  <conditionalFormatting sqref="I63:R63 S22:S24 P31:P33">
    <cfRule type="expression" dxfId="1268" priority="65">
      <formula>$S$63="встреча играется"</formula>
    </cfRule>
  </conditionalFormatting>
  <conditionalFormatting sqref="I64:R64 M10:M12 L13:L15">
    <cfRule type="expression" dxfId="1267" priority="66">
      <formula>$S$64="встреча играется"</formula>
    </cfRule>
  </conditionalFormatting>
  <conditionalFormatting sqref="I65:R65 O16:O18 N19:N21">
    <cfRule type="expression" dxfId="1266" priority="67">
      <formula>$S$65="встреча играется"</formula>
    </cfRule>
  </conditionalFormatting>
  <conditionalFormatting sqref="I66:R66 Q22:Q24 P25:P27">
    <cfRule type="expression" dxfId="1265" priority="68">
      <formula>$S$66="встреча играется"</formula>
    </cfRule>
  </conditionalFormatting>
  <conditionalFormatting sqref="I67:R67 S28:S30 R31:R33">
    <cfRule type="expression" dxfId="1264" priority="69">
      <formula>$S$67="встреча играется"</formula>
    </cfRule>
  </conditionalFormatting>
  <conditionalFormatting sqref="I68:R68 L7:L9 K10:K12">
    <cfRule type="expression" dxfId="1263" priority="70">
      <formula>$S$68="встреча играется"</formula>
    </cfRule>
  </conditionalFormatting>
  <conditionalFormatting sqref="I69:R69 N13:N15 M16:M18">
    <cfRule type="expression" dxfId="1262" priority="71">
      <formula>$S$69="встреча играется"</formula>
    </cfRule>
  </conditionalFormatting>
  <conditionalFormatting sqref="I70:R70 P19:P21 O22:O24">
    <cfRule type="expression" dxfId="1261" priority="72">
      <formula>$S$70="встреча играется"</formula>
    </cfRule>
  </conditionalFormatting>
  <conditionalFormatting sqref="I71:R71 R25:R27 Q28:Q30">
    <cfRule type="expression" dxfId="1260" priority="73">
      <formula>$S$71="встреча играется"</formula>
    </cfRule>
  </conditionalFormatting>
  <conditionalFormatting sqref="J7:J33">
    <cfRule type="endsWith" dxfId="1259" priority="1" operator="endsWith" text="+">
      <formula>RIGHT((J7),LEN("+"))=("+")</formula>
    </cfRule>
  </conditionalFormatting>
  <dataValidations count="1">
    <dataValidation type="list" allowBlank="1" sqref="P36:P71" xr:uid="{00000000-0002-0000-3500-000000000000}">
      <formula1>D7_2!Список_счета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549</v>
      </c>
      <c r="E7" s="22"/>
      <c r="F7" s="67"/>
      <c r="G7" s="150">
        <v>1</v>
      </c>
      <c r="H7" s="97"/>
      <c r="I7" s="97"/>
      <c r="J7" s="100" t="s">
        <v>549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15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550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551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552</v>
      </c>
      <c r="E10" s="22"/>
      <c r="F10" s="67"/>
      <c r="G10" s="150">
        <v>2</v>
      </c>
      <c r="H10" s="97"/>
      <c r="I10" s="97"/>
      <c r="J10" s="100" t="s">
        <v>550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553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554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555</v>
      </c>
      <c r="E13" s="22"/>
      <c r="F13" s="67"/>
      <c r="G13" s="150">
        <v>3</v>
      </c>
      <c r="H13" s="97"/>
      <c r="I13" s="97"/>
      <c r="J13" s="100" t="s">
        <v>551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556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557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558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2</v>
      </c>
      <c r="Q16" s="23" t="str">
        <f>IF(LEFT(P62,1)="L",0,(IF(P62="","",(IF(LEFT(P62,1)&gt;RIGHT(P62,1),2,1)))))</f>
        <v/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5</v>
      </c>
      <c r="U16" s="166"/>
      <c r="V16" s="91" t="s">
        <v>13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1:3</v>
      </c>
      <c r="P17" s="27" t="str">
        <f>IF(LEFT(P38,1)="W",$M$4&amp;":0(W)",IF(LEFT(P38,1)="L","0:"&amp;$M$4&amp;"(L)",IF(P38="","",P38)))</f>
        <v>3:1</v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>1:3</v>
      </c>
      <c r="S17" s="39" t="str">
        <f>IF(LEFT(P47,1)="W",$M$4&amp;":0(W)",IF(LEFT(P47,1)="L","0:"&amp;$M$4&amp;"(L)",IF(P47="","",P47)))</f>
        <v>1:3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559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2</v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2</v>
      </c>
      <c r="S19" s="25">
        <f>IF(RIGHT(P43,1)="L",0,(IF(P43="","",(IF(RIGHT(P43,1)&gt;LEFT(P43,1),2,1)))))</f>
        <v>1</v>
      </c>
      <c r="T19" s="109">
        <f>IF((AND(COUNTIF(J7:J33,"&gt;""")&gt;2,COUNTIF(P36:P71,"&gt;""")&gt;0)),SUM(K19,L19,M19,N19,O19,P19,Q19,R19,S19),"")</f>
        <v>7</v>
      </c>
      <c r="U19" s="166"/>
      <c r="V19" s="91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3:1</v>
      </c>
      <c r="O20" s="104"/>
      <c r="P20" s="27" t="str">
        <f>IF(LEFT(P70,1)="W",$M$4&amp;":0(W)",IF(LEFT(P70,1)="L","0:"&amp;$M$4&amp;"(L)",IF(P70="","",P70)))</f>
        <v>3:1</v>
      </c>
      <c r="Q20" s="26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3:2</v>
      </c>
      <c r="S20" s="29" t="str">
        <f>IF(RIGHT(P43,1)="W",$M$4&amp;":0(W)",IF(RIGHT(P43,1)="L","0:"&amp;$M$4&amp;"(L)",IF(P43="","",RIGHT(P43,1)&amp;":"&amp;LEFT(P43,1))))</f>
        <v>1:3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560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>
        <f>IF(RIGHT(P38,1)="L",0,(IF(P38="","",(IF(RIGHT(P38,1)&gt;LEFT(P38,1),2,1)))))</f>
        <v>1</v>
      </c>
      <c r="O22" s="24">
        <f>IF(RIGHT(P70,1)="L",0,(IF(P70="","",(IF(RIGHT(P70,1)&gt;LEFT(P70,1),2,1)))))</f>
        <v>1</v>
      </c>
      <c r="P22" s="106"/>
      <c r="Q22" s="23" t="str">
        <f>IF(RIGHT(P66,1)="L",0,(IF(P66="","",(IF(RIGHT(P66,1)&gt;LEFT(P66,1),2,1)))))</f>
        <v/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4</v>
      </c>
      <c r="U22" s="166"/>
      <c r="V22" s="91" t="s">
        <v>14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>1:3</v>
      </c>
      <c r="O23" s="35" t="str">
        <f>IF(RIGHT(P70,1)="W",$M$4&amp;":0(W)",IF(RIGHT(P70,1)="L","0:"&amp;$M$4&amp;"(L)",IF(P70="","",RIGHT(P70,1)&amp;":"&amp;LEFT(P70,1))))</f>
        <v>1:3</v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0:3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555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561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1</v>
      </c>
      <c r="P28" s="24">
        <f>IF(LEFT(P59,1)="L",0,(IF(P59="","",(IF(LEFT(P59,1)&gt;RIGHT(P59,1),2,1)))))</f>
        <v>2</v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6</v>
      </c>
      <c r="U28" s="166"/>
      <c r="V28" s="91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3:1</v>
      </c>
      <c r="O29" s="35" t="str">
        <f>IF(RIGHT(P46,1)="W",$M$4&amp;":0(W)",IF(RIGHT(P46,1)="L","0:"&amp;$M$4&amp;"(L)",IF(P46="","",RIGHT(P46,1)&amp;":"&amp;LEFT(P46,1))))</f>
        <v>2:3</v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0:3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562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2</v>
      </c>
      <c r="P31" s="24">
        <f>IF(RIGHT(P63,1)="L",0,(IF(P63="","",(IF(RIGHT(P63,1)&gt;LEFT(P63,1),2,1)))))</f>
        <v>2</v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8</v>
      </c>
      <c r="U31" s="166"/>
      <c r="V31" s="91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3:1</v>
      </c>
      <c r="O32" s="28" t="str">
        <f>IF(LEFT(P43,1)="W",$M$4&amp;":0(W)",IF(LEFT(P43,1)="L","0:"&amp;$M$4&amp;"(L)",IF(P43="","",P43)))</f>
        <v>3:1</v>
      </c>
      <c r="P32" s="35" t="str">
        <f>IF(RIGHT(P63,1)="W",$M$4&amp;":0(W)",IF(RIGHT(P63,1)="L","0:"&amp;$M$4&amp;"(L)",IF(P63="","",RIGHT(P63,1)&amp;":"&amp;LEFT(P63,1))))</f>
        <v>3:0</v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3:0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IF(D8_2!Уч3="","",D8_2!Уч3)</f>
        <v>Анатолий Нуржигит</v>
      </c>
      <c r="K36" s="82" t="str">
        <f t="shared" ref="K36:K71" si="0">"-"</f>
        <v>-</v>
      </c>
      <c r="L36" s="162" t="str">
        <f>IF(D8_2!Уч7="","",D8_2!Уч7)</f>
        <v>Галеев Адиль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IF(D8_2!Уч2="","",D8_2!Уч2)</f>
        <v>Сайран Данель</v>
      </c>
      <c r="K37" s="85" t="str">
        <f t="shared" si="0"/>
        <v>-</v>
      </c>
      <c r="L37" s="163" t="str">
        <f>IF(D8_2!Уч8="","",D8_2!Уч8)</f>
        <v>Курмантай Елдос+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24</v>
      </c>
      <c r="J38" s="86" t="str">
        <f>IF(D8_2!Уч4="","",D8_2!Уч4)</f>
        <v>Корх Ольга+</v>
      </c>
      <c r="K38" s="87" t="str">
        <f t="shared" si="0"/>
        <v>-</v>
      </c>
      <c r="L38" s="164" t="str">
        <f>IF(D8_2!Уч6="","",D8_2!Уч6)</f>
        <v>Темиров Кайсар+</v>
      </c>
      <c r="M38" s="115"/>
      <c r="N38" s="115"/>
      <c r="O38" s="116"/>
      <c r="P38" s="88" t="s">
        <v>37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IF(D8_2!Уч1="","",D8_2!Уч1)</f>
        <v>Мустаков Батыр</v>
      </c>
      <c r="K39" s="90" t="str">
        <f t="shared" si="0"/>
        <v>-</v>
      </c>
      <c r="L39" s="165" t="str">
        <f>IF(D8_2!Уч9="","",D8_2!Уч9)</f>
        <v>Даутов Данияр+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IF(D8_2!Уч7="","",D8_2!Уч7)</f>
        <v>Галеев Адиль</v>
      </c>
      <c r="K40" s="82" t="str">
        <f t="shared" si="0"/>
        <v>-</v>
      </c>
      <c r="L40" s="162" t="str">
        <f>IF(D8_2!Уч2="","",D8_2!Уч2)</f>
        <v>Сайран Данель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IF(D8_2!Уч6="","",D8_2!Уч6)</f>
        <v>Темиров Кайсар+</v>
      </c>
      <c r="K41" s="85" t="str">
        <f t="shared" si="0"/>
        <v>-</v>
      </c>
      <c r="L41" s="163" t="str">
        <f>IF(D8_2!Уч3="","",D8_2!Уч3)</f>
        <v>Анатолий Нуржигит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IF(D8_2!Уч8="","",D8_2!Уч8)</f>
        <v>Курмантай Елдос+</v>
      </c>
      <c r="K42" s="87" t="str">
        <f t="shared" si="0"/>
        <v>-</v>
      </c>
      <c r="L42" s="164" t="str">
        <f>IF(D8_2!Уч1="","",D8_2!Уч1)</f>
        <v>Мустаков Батыр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25</v>
      </c>
      <c r="J43" s="89" t="str">
        <f>IF(D8_2!Уч9="","",D8_2!Уч9)</f>
        <v>Даутов Данияр+</v>
      </c>
      <c r="K43" s="90" t="str">
        <f t="shared" si="0"/>
        <v>-</v>
      </c>
      <c r="L43" s="165" t="str">
        <f>IF(D8_2!Уч5="","",D8_2!Уч5)</f>
        <v>Хаким Адилет+</v>
      </c>
      <c r="M43" s="121"/>
      <c r="N43" s="121"/>
      <c r="O43" s="122"/>
      <c r="P43" s="66" t="s">
        <v>37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IF(D8_2!Уч2="","",D8_2!Уч2)</f>
        <v>Сайран Данель</v>
      </c>
      <c r="K44" s="82" t="str">
        <f t="shared" si="0"/>
        <v>-</v>
      </c>
      <c r="L44" s="162" t="str">
        <f>IF(D8_2!Уч6="","",D8_2!Уч6)</f>
        <v>Темиров Кайсар+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IF(D8_2!Уч1="","",D8_2!Уч1)</f>
        <v>Мустаков Батыр</v>
      </c>
      <c r="K45" s="85" t="str">
        <f t="shared" si="0"/>
        <v>-</v>
      </c>
      <c r="L45" s="163" t="str">
        <f>IF(D8_2!Уч7="","",D8_2!Уч7)</f>
        <v>Галеев Адиль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25</v>
      </c>
      <c r="J46" s="86" t="str">
        <f>IF(D8_2!Уч5="","",D8_2!Уч5)</f>
        <v>Хаким Адилет+</v>
      </c>
      <c r="K46" s="87" t="str">
        <f t="shared" si="0"/>
        <v>-</v>
      </c>
      <c r="L46" s="164" t="str">
        <f>IF(D8_2!Уч8="","",D8_2!Уч8)</f>
        <v>Курмантай Елдос+</v>
      </c>
      <c r="M46" s="115"/>
      <c r="N46" s="115"/>
      <c r="O46" s="116"/>
      <c r="P46" s="62" t="s">
        <v>38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24</v>
      </c>
      <c r="J47" s="89" t="str">
        <f>IF(D8_2!Уч4="","",D8_2!Уч4)</f>
        <v>Корх Ольга+</v>
      </c>
      <c r="K47" s="90" t="str">
        <f t="shared" si="0"/>
        <v>-</v>
      </c>
      <c r="L47" s="165" t="str">
        <f>IF(D8_2!Уч9="","",D8_2!Уч9)</f>
        <v>Даутов Данияр+</v>
      </c>
      <c r="M47" s="121"/>
      <c r="N47" s="121"/>
      <c r="O47" s="122"/>
      <c r="P47" s="66" t="s">
        <v>41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IF(D8_2!Уч6="","",D8_2!Уч6)</f>
        <v>Темиров Кайсар+</v>
      </c>
      <c r="K48" s="82" t="str">
        <f t="shared" si="0"/>
        <v>-</v>
      </c>
      <c r="L48" s="162" t="str">
        <f>IF(D8_2!Уч1="","",D8_2!Уч1)</f>
        <v>Мустаков Батыр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IF(D8_2!Уч7="","",D8_2!Уч7)</f>
        <v>Галеев Адиль</v>
      </c>
      <c r="K49" s="85" t="str">
        <f t="shared" si="0"/>
        <v>-</v>
      </c>
      <c r="L49" s="163" t="str">
        <f>IF(D8_2!Уч5="","",D8_2!Уч5)</f>
        <v>Хаким Адилет+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IF(D8_2!Уч9="","",D8_2!Уч9)</f>
        <v>Даутов Данияр+</v>
      </c>
      <c r="K50" s="87" t="str">
        <f t="shared" si="0"/>
        <v>-</v>
      </c>
      <c r="L50" s="164" t="str">
        <f>IF(D8_2!Уч3="","",D8_2!Уч3)</f>
        <v>Анатолий Нуржигит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26</v>
      </c>
      <c r="J51" s="89" t="str">
        <f>IF(D8_2!Уч8="","",D8_2!Уч8)</f>
        <v>Курмантай Елдос+</v>
      </c>
      <c r="K51" s="90" t="str">
        <f t="shared" si="0"/>
        <v>-</v>
      </c>
      <c r="L51" s="165" t="str">
        <f>IF(D8_2!Уч4="","",D8_2!Уч4)</f>
        <v>Корх Ольга+</v>
      </c>
      <c r="M51" s="121"/>
      <c r="N51" s="121"/>
      <c r="O51" s="122"/>
      <c r="P51" s="66" t="s">
        <v>37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IF(D8_2!Уч2="","",D8_2!Уч2)</f>
        <v>Сайран Данель</v>
      </c>
      <c r="K52" s="82" t="str">
        <f t="shared" si="0"/>
        <v>-</v>
      </c>
      <c r="L52" s="162" t="str">
        <f>IF(D8_2!Уч4="","",D8_2!Уч4)</f>
        <v>Корх Ольга+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IF(D8_2!Уч1="","",D8_2!Уч1)</f>
        <v>Мустаков Батыр</v>
      </c>
      <c r="K53" s="85" t="str">
        <f t="shared" si="0"/>
        <v>-</v>
      </c>
      <c r="L53" s="163" t="str">
        <f>IF(D8_2!Уч5="","",D8_2!Уч5)</f>
        <v>Хаким Адилет+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IF(D8_2!Уч3="","",D8_2!Уч3)</f>
        <v>Анатолий Нуржигит</v>
      </c>
      <c r="K54" s="87" t="str">
        <f t="shared" si="0"/>
        <v>-</v>
      </c>
      <c r="L54" s="164" t="str">
        <f>IF(D8_2!Уч8="","",D8_2!Уч8)</f>
        <v>Курмантай Елдос+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IF(D8_2!Уч7="","",D8_2!Уч7)</f>
        <v>Галеев Адиль</v>
      </c>
      <c r="K55" s="90" t="str">
        <f t="shared" si="0"/>
        <v>-</v>
      </c>
      <c r="L55" s="165" t="str">
        <f>IF(D8_2!Уч9="","",D8_2!Уч9)</f>
        <v>Даутов Данияр+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IF(D8_2!Уч4="","",D8_2!Уч4)</f>
        <v>Корх Ольга+</v>
      </c>
      <c r="K56" s="82" t="str">
        <f t="shared" si="0"/>
        <v>-</v>
      </c>
      <c r="L56" s="162" t="str">
        <f>IF(D8_2!Уч1="","",D8_2!Уч1)</f>
        <v>Мустаков Батыр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IF(D8_2!Уч5="","",D8_2!Уч5)</f>
        <v>Хаким Адилет+</v>
      </c>
      <c r="K57" s="85" t="str">
        <f t="shared" si="0"/>
        <v>-</v>
      </c>
      <c r="L57" s="163" t="str">
        <f>IF(D8_2!Уч3="","",D8_2!Уч3)</f>
        <v>Анатолий Нуржигит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IF(D8_2!Уч9="","",D8_2!Уч9)</f>
        <v>Даутов Данияр+</v>
      </c>
      <c r="K58" s="87" t="str">
        <f t="shared" si="0"/>
        <v>-</v>
      </c>
      <c r="L58" s="164" t="str">
        <f>IF(D8_2!Уч2="","",D8_2!Уч2)</f>
        <v>Сайран Данель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25</v>
      </c>
      <c r="J59" s="89" t="str">
        <f>IF(D8_2!Уч8="","",D8_2!Уч8)</f>
        <v>Курмантай Елдос+</v>
      </c>
      <c r="K59" s="90" t="str">
        <f t="shared" si="0"/>
        <v>-</v>
      </c>
      <c r="L59" s="165" t="str">
        <f>IF(D8_2!Уч6="","",D8_2!Уч6)</f>
        <v>Темиров Кайсар+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IF(D8_2!Уч1="","",D8_2!Уч1)</f>
        <v>Мустаков Батыр</v>
      </c>
      <c r="K60" s="82" t="str">
        <f t="shared" si="0"/>
        <v>-</v>
      </c>
      <c r="L60" s="162" t="str">
        <f>IF(D8_2!Уч3="","",D8_2!Уч3)</f>
        <v>Анатолий Нуржигит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IF(D8_2!Уч2="","",D8_2!Уч2)</f>
        <v>Сайран Данель</v>
      </c>
      <c r="K61" s="85" t="str">
        <f t="shared" si="0"/>
        <v>-</v>
      </c>
      <c r="L61" s="163" t="str">
        <f>IF(D8_2!Уч5="","",D8_2!Уч5)</f>
        <v>Хаким Адилет+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IF(D8_2!Уч4="","",D8_2!Уч4)</f>
        <v>Корх Ольга+</v>
      </c>
      <c r="K62" s="87" t="str">
        <f t="shared" si="0"/>
        <v>-</v>
      </c>
      <c r="L62" s="164" t="str">
        <f>IF(D8_2!Уч7="","",D8_2!Уч7)</f>
        <v>Галеев Адиль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24</v>
      </c>
      <c r="J63" s="89" t="str">
        <f>IF(D8_2!Уч6="","",D8_2!Уч6)</f>
        <v>Темиров Кайсар+</v>
      </c>
      <c r="K63" s="90" t="str">
        <f t="shared" si="0"/>
        <v>-</v>
      </c>
      <c r="L63" s="165" t="str">
        <f>IF(D8_2!Уч9="","",D8_2!Уч9)</f>
        <v>Даутов Данияр+</v>
      </c>
      <c r="M63" s="121"/>
      <c r="N63" s="121"/>
      <c r="O63" s="122"/>
      <c r="P63" s="66" t="s">
        <v>39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IF(D8_2!Уч3="","",D8_2!Уч3)</f>
        <v>Анатолий Нуржигит</v>
      </c>
      <c r="K64" s="82" t="str">
        <f t="shared" si="0"/>
        <v>-</v>
      </c>
      <c r="L64" s="162" t="str">
        <f>IF(D8_2!Уч2="","",D8_2!Уч2)</f>
        <v>Сайран Данель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24</v>
      </c>
      <c r="J65" s="84" t="str">
        <f>IF(D8_2!Уч5="","",D8_2!Уч5)</f>
        <v>Хаким Адилет+</v>
      </c>
      <c r="K65" s="85" t="str">
        <f t="shared" si="0"/>
        <v>-</v>
      </c>
      <c r="L65" s="163" t="str">
        <f>IF(D8_2!Уч4="","",D8_2!Уч4)</f>
        <v>Корх Ольга+</v>
      </c>
      <c r="M65" s="127"/>
      <c r="N65" s="127"/>
      <c r="O65" s="128"/>
      <c r="P65" s="58" t="s">
        <v>37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IF(D8_2!Уч7="","",D8_2!Уч7)</f>
        <v>Галеев Адиль</v>
      </c>
      <c r="K66" s="87" t="str">
        <f t="shared" si="0"/>
        <v>-</v>
      </c>
      <c r="L66" s="164" t="str">
        <f>IF(D8_2!Уч6="","",D8_2!Уч6)</f>
        <v>Темиров Кайсар+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26</v>
      </c>
      <c r="J67" s="89" t="str">
        <f>IF(D8_2!Уч9="","",D8_2!Уч9)</f>
        <v>Даутов Данияр+</v>
      </c>
      <c r="K67" s="90" t="str">
        <f t="shared" si="0"/>
        <v>-</v>
      </c>
      <c r="L67" s="165" t="str">
        <f>IF(D8_2!Уч8="","",D8_2!Уч8)</f>
        <v>Курмантай Елдос+</v>
      </c>
      <c r="M67" s="121"/>
      <c r="N67" s="121"/>
      <c r="O67" s="122"/>
      <c r="P67" s="66" t="s">
        <v>35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IF(D8_2!Уч1="","",D8_2!Уч1)</f>
        <v>Мустаков Батыр</v>
      </c>
      <c r="K68" s="82" t="str">
        <f t="shared" si="0"/>
        <v>-</v>
      </c>
      <c r="L68" s="162" t="str">
        <f>IF(D8_2!Уч2="","",D8_2!Уч2)</f>
        <v>Сайран Данель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IF(D8_2!Уч3="","",D8_2!Уч3)</f>
        <v>Анатолий Нуржигит</v>
      </c>
      <c r="K69" s="85" t="str">
        <f t="shared" si="0"/>
        <v>-</v>
      </c>
      <c r="L69" s="163" t="str">
        <f>IF(D8_2!Уч4="","",D8_2!Уч4)</f>
        <v>Корх Ольга+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24</v>
      </c>
      <c r="J70" s="86" t="str">
        <f>IF(D8_2!Уч5="","",D8_2!Уч5)</f>
        <v>Хаким Адилет+</v>
      </c>
      <c r="K70" s="87" t="str">
        <f t="shared" si="0"/>
        <v>-</v>
      </c>
      <c r="L70" s="164" t="str">
        <f>IF(D8_2!Уч6="","",D8_2!Уч6)</f>
        <v>Темиров Кайсар+</v>
      </c>
      <c r="M70" s="115"/>
      <c r="N70" s="115"/>
      <c r="O70" s="116"/>
      <c r="P70" s="62" t="s">
        <v>37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IF(D8_2!Уч7="","",D8_2!Уч7)</f>
        <v>Галеев Адиль</v>
      </c>
      <c r="K71" s="90" t="str">
        <f t="shared" si="0"/>
        <v>-</v>
      </c>
      <c r="L71" s="165" t="str">
        <f>IF(D8_2!Уч8="","",D8_2!Уч8)</f>
        <v>Курмантай Елдос+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258" priority="13">
      <formula>$S$36="сыграна"</formula>
    </cfRule>
  </conditionalFormatting>
  <conditionalFormatting sqref="I37:Q37">
    <cfRule type="expression" dxfId="1257" priority="15">
      <formula>$S$37="сыграна"</formula>
    </cfRule>
  </conditionalFormatting>
  <conditionalFormatting sqref="I38:Q38">
    <cfRule type="expression" dxfId="1256" priority="4">
      <formula>$S$38="сыграна"</formula>
    </cfRule>
  </conditionalFormatting>
  <conditionalFormatting sqref="I39:Q39">
    <cfRule type="expression" dxfId="1255" priority="5">
      <formula>$S$39="сыграна"</formula>
    </cfRule>
  </conditionalFormatting>
  <conditionalFormatting sqref="I40:Q40">
    <cfRule type="expression" dxfId="1254" priority="6">
      <formula>$S$40="сыграна"</formula>
    </cfRule>
  </conditionalFormatting>
  <conditionalFormatting sqref="I41:Q41">
    <cfRule type="expression" dxfId="1253" priority="7">
      <formula>$S$41="сыграна"</formula>
    </cfRule>
  </conditionalFormatting>
  <conditionalFormatting sqref="I42:Q42">
    <cfRule type="expression" dxfId="1252" priority="8">
      <formula>$S$42="сыграна"</formula>
    </cfRule>
  </conditionalFormatting>
  <conditionalFormatting sqref="I43:Q43">
    <cfRule type="expression" dxfId="1251" priority="9">
      <formula>$S$43="сыграна"</formula>
    </cfRule>
  </conditionalFormatting>
  <conditionalFormatting sqref="I44:Q44">
    <cfRule type="expression" dxfId="1250" priority="10">
      <formula>$S$44="сыграна"</formula>
    </cfRule>
  </conditionalFormatting>
  <conditionalFormatting sqref="I45:Q45">
    <cfRule type="expression" dxfId="1249" priority="11">
      <formula>$S$45="сыграна"</formula>
    </cfRule>
  </conditionalFormatting>
  <conditionalFormatting sqref="I48:Q48">
    <cfRule type="expression" dxfId="1248" priority="17">
      <formula>$S$48="сыграна"</formula>
    </cfRule>
  </conditionalFormatting>
  <conditionalFormatting sqref="I49:Q49">
    <cfRule type="expression" dxfId="1247" priority="18">
      <formula>$S$49="сыграна"</formula>
    </cfRule>
  </conditionalFormatting>
  <conditionalFormatting sqref="I50:Q50">
    <cfRule type="expression" dxfId="1246" priority="19">
      <formula>$S$50="сыграна"</formula>
    </cfRule>
  </conditionalFormatting>
  <conditionalFormatting sqref="I51:Q51">
    <cfRule type="expression" dxfId="1245" priority="20">
      <formula>$S$51="сыграна"</formula>
    </cfRule>
  </conditionalFormatting>
  <conditionalFormatting sqref="I52:Q52">
    <cfRule type="expression" dxfId="1244" priority="21">
      <formula>$S$52="сыграна"</formula>
    </cfRule>
  </conditionalFormatting>
  <conditionalFormatting sqref="I53:Q53">
    <cfRule type="expression" dxfId="1243" priority="22">
      <formula>$S$53="сыграна"</formula>
    </cfRule>
  </conditionalFormatting>
  <conditionalFormatting sqref="I54:Q54">
    <cfRule type="expression" dxfId="1242" priority="23">
      <formula>$S$54="сыграна"</formula>
    </cfRule>
  </conditionalFormatting>
  <conditionalFormatting sqref="I55:Q55">
    <cfRule type="expression" dxfId="1241" priority="24">
      <formula>$S$55="сыграна"</formula>
    </cfRule>
  </conditionalFormatting>
  <conditionalFormatting sqref="I56:Q56">
    <cfRule type="expression" dxfId="1240" priority="25">
      <formula>$S$56="сыграна"</formula>
    </cfRule>
  </conditionalFormatting>
  <conditionalFormatting sqref="I62:Q62">
    <cfRule type="expression" dxfId="1239" priority="2">
      <formula>$S$62="сыграна"</formula>
    </cfRule>
  </conditionalFormatting>
  <conditionalFormatting sqref="I63:Q63">
    <cfRule type="expression" dxfId="1238" priority="31">
      <formula>$S$63="сыграна"</formula>
    </cfRule>
  </conditionalFormatting>
  <conditionalFormatting sqref="I64:Q64">
    <cfRule type="expression" dxfId="1237" priority="32">
      <formula>$S$64="сыграна"</formula>
    </cfRule>
  </conditionalFormatting>
  <conditionalFormatting sqref="I65:Q65">
    <cfRule type="expression" dxfId="1236" priority="33">
      <formula>$S$65="сыграна"</formula>
    </cfRule>
  </conditionalFormatting>
  <conditionalFormatting sqref="I66:Q66">
    <cfRule type="expression" dxfId="1235" priority="34">
      <formula>$S$66="сыграна"</formula>
    </cfRule>
  </conditionalFormatting>
  <conditionalFormatting sqref="I67:Q67">
    <cfRule type="expression" dxfId="1234" priority="35">
      <formula>$S$67="сыграна"</formula>
    </cfRule>
  </conditionalFormatting>
  <conditionalFormatting sqref="I68:Q68">
    <cfRule type="expression" dxfId="1233" priority="36">
      <formula>$S$68="сыграна"</formula>
    </cfRule>
  </conditionalFormatting>
  <conditionalFormatting sqref="I69:Q69">
    <cfRule type="expression" dxfId="1232" priority="37">
      <formula>$S$69="сыграна"</formula>
    </cfRule>
  </conditionalFormatting>
  <conditionalFormatting sqref="I70:Q70">
    <cfRule type="expression" dxfId="1231" priority="38">
      <formula>$S$70="сыграна"</formula>
    </cfRule>
  </conditionalFormatting>
  <conditionalFormatting sqref="I71:Q71">
    <cfRule type="expression" dxfId="1230" priority="39">
      <formula>$S$71="сыграна"</formula>
    </cfRule>
  </conditionalFormatting>
  <conditionalFormatting sqref="I36:R36 Q13:Q15 M25:M27">
    <cfRule type="expression" dxfId="1229" priority="14">
      <formula>$S$36="встреча играется"</formula>
    </cfRule>
  </conditionalFormatting>
  <conditionalFormatting sqref="I37:R37 R10:R12 L28:L30">
    <cfRule type="expression" dxfId="1228" priority="40">
      <formula>$S$37="встреча играется"</formula>
    </cfRule>
  </conditionalFormatting>
  <conditionalFormatting sqref="I38:R38 P16:P18 N22:N24">
    <cfRule type="expression" dxfId="1227" priority="41">
      <formula>$S$38="встреча играется"</formula>
    </cfRule>
  </conditionalFormatting>
  <conditionalFormatting sqref="I39:R39 S7:S9 K31:K33">
    <cfRule type="expression" dxfId="1226" priority="42">
      <formula>$S$39="встреча играется"</formula>
    </cfRule>
  </conditionalFormatting>
  <conditionalFormatting sqref="I40:R40 Q10:Q12 L25:L27">
    <cfRule type="expression" dxfId="1225" priority="43">
      <formula>$S$40="встреча играется"</formula>
    </cfRule>
  </conditionalFormatting>
  <conditionalFormatting sqref="I41:R41 P13:P15 M22:M24">
    <cfRule type="expression" dxfId="1224" priority="44">
      <formula>$S$41="встреча играется"</formula>
    </cfRule>
  </conditionalFormatting>
  <conditionalFormatting sqref="I42:R42 R7:R9 K28:K30">
    <cfRule type="expression" dxfId="1223" priority="45">
      <formula>$S$42="встреча играется"</formula>
    </cfRule>
  </conditionalFormatting>
  <conditionalFormatting sqref="I43:R43 S19:S21 O31:O33">
    <cfRule type="expression" dxfId="1222" priority="46">
      <formula>$S$43="встреча играется"</formula>
    </cfRule>
  </conditionalFormatting>
  <conditionalFormatting sqref="I44:R44 P10:P12 L22:L24">
    <cfRule type="expression" dxfId="1221" priority="47">
      <formula>$S$44="встреча играется"</formula>
    </cfRule>
  </conditionalFormatting>
  <conditionalFormatting sqref="I45:R45 Q7:Q9 K25:K27">
    <cfRule type="expression" dxfId="1220" priority="48">
      <formula>$S$45="встреча играется"</formula>
    </cfRule>
  </conditionalFormatting>
  <conditionalFormatting sqref="I46:R46 R19:R21 O28:O30">
    <cfRule type="expression" dxfId="1219" priority="49">
      <formula>$S$46="встреча играется"</formula>
    </cfRule>
  </conditionalFormatting>
  <conditionalFormatting sqref="I46:R46">
    <cfRule type="expression" dxfId="1218" priority="16">
      <formula>$S$46="сыграна"</formula>
    </cfRule>
  </conditionalFormatting>
  <conditionalFormatting sqref="I47:R47 S16:S18 N31:N33">
    <cfRule type="expression" dxfId="1217" priority="50">
      <formula>$S$47="встреча играется"</formula>
    </cfRule>
  </conditionalFormatting>
  <conditionalFormatting sqref="I47:R47">
    <cfRule type="expression" dxfId="1216" priority="12">
      <formula>$S$47="сыграна"</formula>
    </cfRule>
  </conditionalFormatting>
  <conditionalFormatting sqref="I48:R48 P7:P9 K22:K24">
    <cfRule type="expression" dxfId="1215" priority="51">
      <formula>$S$48="встреча играется"</formula>
    </cfRule>
  </conditionalFormatting>
  <conditionalFormatting sqref="I49:R49 Q19:Q21 O25:O27">
    <cfRule type="expression" dxfId="1214" priority="52">
      <formula>$S$49="встреча играется"</formula>
    </cfRule>
  </conditionalFormatting>
  <conditionalFormatting sqref="I50:R50 S13:S15 M31:M33">
    <cfRule type="expression" dxfId="1213" priority="53">
      <formula>$S$50="встреча играется"</formula>
    </cfRule>
  </conditionalFormatting>
  <conditionalFormatting sqref="I51:R51 R16:R18 N28:N30">
    <cfRule type="expression" dxfId="1212" priority="54">
      <formula>$S$51="встреча играется"</formula>
    </cfRule>
  </conditionalFormatting>
  <conditionalFormatting sqref="I52:R52 N10:N12 L16:L18">
    <cfRule type="expression" dxfId="1211" priority="55">
      <formula>$S$52="встреча играется"</formula>
    </cfRule>
  </conditionalFormatting>
  <conditionalFormatting sqref="I53:R53 O7:O9 K19:K21">
    <cfRule type="expression" dxfId="1210" priority="56">
      <formula>$S$53="встреча играется"</formula>
    </cfRule>
  </conditionalFormatting>
  <conditionalFormatting sqref="I54:R54 R13:R15 M28:M30">
    <cfRule type="expression" dxfId="1209" priority="57">
      <formula>$S$54="встреча играется"</formula>
    </cfRule>
  </conditionalFormatting>
  <conditionalFormatting sqref="I55:R55 S25:S27 Q31:Q33">
    <cfRule type="expression" dxfId="1208" priority="58">
      <formula>$S$55="встреча играется"</formula>
    </cfRule>
  </conditionalFormatting>
  <conditionalFormatting sqref="I56:R56 N7:N9 K16:K18">
    <cfRule type="expression" dxfId="1207" priority="59">
      <formula>$S$56="встреча играется"</formula>
    </cfRule>
  </conditionalFormatting>
  <conditionalFormatting sqref="I57:R57 O13:O15 M19:M21">
    <cfRule type="expression" dxfId="1206" priority="60">
      <formula>$S$57="встреча играется"</formula>
    </cfRule>
  </conditionalFormatting>
  <conditionalFormatting sqref="I57:R57">
    <cfRule type="expression" dxfId="1205" priority="26">
      <formula>$S$57="сыграна"</formula>
    </cfRule>
  </conditionalFormatting>
  <conditionalFormatting sqref="I58:R58 S10:S12 L31:L33">
    <cfRule type="expression" dxfId="1204" priority="61">
      <formula>$S$58="встреча играется"</formula>
    </cfRule>
  </conditionalFormatting>
  <conditionalFormatting sqref="I58:R58">
    <cfRule type="expression" dxfId="1203" priority="27">
      <formula>$S$58="сыграна"</formula>
    </cfRule>
  </conditionalFormatting>
  <conditionalFormatting sqref="I59:R59 R22:R24 P28:P30">
    <cfRule type="expression" dxfId="1202" priority="62">
      <formula>$S$59="встреча играется"</formula>
    </cfRule>
  </conditionalFormatting>
  <conditionalFormatting sqref="I59:R59">
    <cfRule type="expression" dxfId="1201" priority="28">
      <formula>$S$59="сыграна"</formula>
    </cfRule>
  </conditionalFormatting>
  <conditionalFormatting sqref="I60:R60 M7:M9 K13:K15">
    <cfRule type="expression" dxfId="1200" priority="63">
      <formula>$S$60="встреча играется"</formula>
    </cfRule>
  </conditionalFormatting>
  <conditionalFormatting sqref="I60:R60">
    <cfRule type="expression" dxfId="1199" priority="29">
      <formula>$S$60="сыграна"</formula>
    </cfRule>
  </conditionalFormatting>
  <conditionalFormatting sqref="I61:R61 O10:O12 L19:L21">
    <cfRule type="expression" dxfId="1198" priority="64">
      <formula>$S$61="встреча играется"</formula>
    </cfRule>
  </conditionalFormatting>
  <conditionalFormatting sqref="I61:R61">
    <cfRule type="expression" dxfId="1197" priority="30">
      <formula>$S$61="сыграна"</formula>
    </cfRule>
  </conditionalFormatting>
  <conditionalFormatting sqref="I62:R62 Q16:Q18 N25:N27">
    <cfRule type="expression" dxfId="1196" priority="3">
      <formula>$S$62="встреча играется"</formula>
    </cfRule>
  </conditionalFormatting>
  <conditionalFormatting sqref="I63:R63 S22:S24 P31:P33">
    <cfRule type="expression" dxfId="1195" priority="65">
      <formula>$S$63="встреча играется"</formula>
    </cfRule>
  </conditionalFormatting>
  <conditionalFormatting sqref="I64:R64 M10:M12 L13:L15">
    <cfRule type="expression" dxfId="1194" priority="66">
      <formula>$S$64="встреча играется"</formula>
    </cfRule>
  </conditionalFormatting>
  <conditionalFormatting sqref="I65:R65 O16:O18 N19:N21">
    <cfRule type="expression" dxfId="1193" priority="67">
      <formula>$S$65="встреча играется"</formula>
    </cfRule>
  </conditionalFormatting>
  <conditionalFormatting sqref="I66:R66 Q22:Q24 P25:P27">
    <cfRule type="expression" dxfId="1192" priority="68">
      <formula>$S$66="встреча играется"</formula>
    </cfRule>
  </conditionalFormatting>
  <conditionalFormatting sqref="I67:R67 S28:S30 R31:R33">
    <cfRule type="expression" dxfId="1191" priority="69">
      <formula>$S$67="встреча играется"</formula>
    </cfRule>
  </conditionalFormatting>
  <conditionalFormatting sqref="I68:R68 L7:L9 K10:K12">
    <cfRule type="expression" dxfId="1190" priority="70">
      <formula>$S$68="встреча играется"</formula>
    </cfRule>
  </conditionalFormatting>
  <conditionalFormatting sqref="I69:R69 N13:N15 M16:M18">
    <cfRule type="expression" dxfId="1189" priority="71">
      <formula>$S$69="встреча играется"</formula>
    </cfRule>
  </conditionalFormatting>
  <conditionalFormatting sqref="I70:R70 P19:P21 O22:O24">
    <cfRule type="expression" dxfId="1188" priority="72">
      <formula>$S$70="встреча играется"</formula>
    </cfRule>
  </conditionalFormatting>
  <conditionalFormatting sqref="I71:R71 R25:R27 Q28:Q30">
    <cfRule type="expression" dxfId="1187" priority="73">
      <formula>$S$71="встреча играется"</formula>
    </cfRule>
  </conditionalFormatting>
  <conditionalFormatting sqref="J7:J33">
    <cfRule type="endsWith" dxfId="1186" priority="1" operator="endsWith" text="+">
      <formula>RIGHT((J7),LEN("+"))=("+")</formula>
    </cfRule>
  </conditionalFormatting>
  <dataValidations count="1">
    <dataValidation type="list" allowBlank="1" sqref="P36:P71" xr:uid="{00000000-0002-0000-3600-000000000000}">
      <formula1>D8_2!Список_счета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28515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563</v>
      </c>
      <c r="E7" s="22"/>
      <c r="F7" s="67"/>
      <c r="G7" s="150">
        <v>1</v>
      </c>
      <c r="H7" s="97"/>
      <c r="I7" s="97"/>
      <c r="J7" s="100" t="s">
        <v>563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16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564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565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566</v>
      </c>
      <c r="E10" s="22"/>
      <c r="F10" s="67"/>
      <c r="G10" s="150">
        <v>2</v>
      </c>
      <c r="H10" s="97"/>
      <c r="I10" s="97"/>
      <c r="J10" s="100" t="s">
        <v>567</v>
      </c>
      <c r="K10" s="33" t="str">
        <f>IF(RIGHT(P68,1)="L",0,(IF(P68="","",(IF(RIGHT(P68,1)&gt;LEFT(P68,1),2,1)))))</f>
        <v/>
      </c>
      <c r="L10" s="106"/>
      <c r="M10" s="23">
        <f>IF(RIGHT(P64,1)="L",0,(IF(P64="","",(IF(RIGHT(P64,1)&gt;LEFT(P64,1),2,1)))))</f>
        <v>2</v>
      </c>
      <c r="N10" s="23">
        <f>IF(LEFT(P52,1)="L",0,(IF(P52="","",(IF(LEFT(P52,1)&gt;RIGHT(P52,1),2,1)))))</f>
        <v>2</v>
      </c>
      <c r="O10" s="24">
        <f>IF(LEFT(P61,1)="L",0,(IF(P61="","",(IF(LEFT(P61,1)&gt;RIGHT(P61,1),2,1)))))</f>
        <v>2</v>
      </c>
      <c r="P10" s="23" t="str">
        <f>IF(LEFT(P44,1)="L",0,(IF(P44="","",(IF(LEFT(P44,1)&gt;RIGHT(P44,1),2,1)))))</f>
        <v/>
      </c>
      <c r="Q10" s="23">
        <f>IF(RIGHT(P40,1)="L",0,(IF(P40="","",(IF(RIGHT(P40,1)&gt;LEFT(P40,1),2,1)))))</f>
        <v>2</v>
      </c>
      <c r="R10" s="23" t="str">
        <f>IF(LEFT(P37,1)="L",0,(IF(P37="","",(IF(LEFT(P37,1)&gt;RIGHT(P37,1),2,1)))))</f>
        <v/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10</v>
      </c>
      <c r="U10" s="166"/>
      <c r="V10" s="91" t="s">
        <v>10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568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>3:1</v>
      </c>
      <c r="N11" s="27" t="str">
        <f>IF(LEFT(P52,1)="W",$M$4&amp;":0(W)",IF(LEFT(P52,1)="L","0:"&amp;$M$4&amp;"(L)",IF(P52="","",P52)))</f>
        <v>3:1</v>
      </c>
      <c r="O11" s="28" t="str">
        <f>IF(LEFT(P61,1)="W",$M$4&amp;":0(W)",IF(LEFT(P61,1)="L","0:"&amp;$M$4&amp;"(L)",IF(P61="","",P61)))</f>
        <v>3:2</v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>3:0</v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>3:0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569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570</v>
      </c>
      <c r="E13" s="22"/>
      <c r="F13" s="67"/>
      <c r="G13" s="150">
        <v>3</v>
      </c>
      <c r="H13" s="97"/>
      <c r="I13" s="97"/>
      <c r="J13" s="100" t="s">
        <v>571</v>
      </c>
      <c r="K13" s="33" t="str">
        <f>IF(RIGHT(P60,1)="L",0,(IF(P60="","",(IF(RIGHT(P60,1)&gt;LEFT(P60,1),2,1)))))</f>
        <v/>
      </c>
      <c r="L13" s="23">
        <f>IF(LEFT(P64,1)="L",0,(IF(P64="","",(IF(LEFT(P64,1)&gt;RIGHT(P64,1),2,1)))))</f>
        <v>1</v>
      </c>
      <c r="M13" s="106"/>
      <c r="N13" s="23">
        <f>IF(LEFT(P69,1)="L",0,(IF(P69="","",(IF(LEFT(P69,1)&gt;RIGHT(P69,1),2,1)))))</f>
        <v>1</v>
      </c>
      <c r="O13" s="24">
        <f>IF(RIGHT(P57,1)="L",0,(IF(P57="","",(IF(RIGHT(P57,1)&gt;LEFT(P57,1),2,1)))))</f>
        <v>1</v>
      </c>
      <c r="P13" s="23" t="str">
        <f>IF(RIGHT(P41,1)="L",0,(IF(P41="","",(IF(RIGHT(P41,1)&gt;LEFT(P41,1),2,1)))))</f>
        <v/>
      </c>
      <c r="Q13" s="23">
        <f>IF(LEFT(P36,1)="L",0,(IF(P36="","",(IF(LEFT(P36,1)&gt;RIGHT(P36,1),2,1)))))</f>
        <v>1</v>
      </c>
      <c r="R13" s="23" t="str">
        <f>IF(LEFT(P54,1)="L",0,(IF(P54="","",(IF(LEFT(P54,1)&gt;RIGHT(P54,1),2,1)))))</f>
        <v/>
      </c>
      <c r="S13" s="25">
        <f>IF(RIGHT(P50,1)="L",0,(IF(P50="","",(IF(RIGHT(P50,1)&gt;LEFT(P50,1),2,1)))))</f>
        <v>2</v>
      </c>
      <c r="T13" s="109">
        <f>IF((AND(COUNTIF(J7:J33,"&gt;""")&gt;2,COUNTIF(P36:P71,"&gt;""")&gt;0)),SUM(K13,L13,M13,N13,O13,P13,Q13,R13,S13),"")</f>
        <v>6</v>
      </c>
      <c r="U13" s="166"/>
      <c r="V13" s="91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69" t="s">
        <v>572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7" t="str">
        <f>IF(LEFT(P64,1)="W",$M$4&amp;":0(W)",IF(LEFT(P64,1)="L","0:"&amp;$M$4&amp;"(L)",IF(P64="","",P64)))</f>
        <v>1:3</v>
      </c>
      <c r="M14" s="107"/>
      <c r="N14" s="27" t="str">
        <f>IF(LEFT(P69,1)="W",$M$4&amp;":0(W)",IF(LEFT(P69,1)="L","0:"&amp;$M$4&amp;"(L)",IF(P69="","",P69)))</f>
        <v>0:3</v>
      </c>
      <c r="O14" s="35" t="str">
        <f>IF(RIGHT(P57,1)="W",$M$4&amp;":0(W)",IF(RIGHT(P57,1)="L","0:"&amp;$M$4&amp;"(L)",IF(P57="","",RIGHT(P57,1)&amp;":"&amp;LEFT(P57,1))))</f>
        <v>0:3</v>
      </c>
      <c r="P14" s="26" t="str">
        <f>IF(RIGHT(P41,1)="W",$M$4&amp;":0(W)",IF(RIGHT(P41,1)="L","0:"&amp;$M$4&amp;"(L)",IF(P41="","",RIGHT(P41,1)&amp;":"&amp;LEFT(P41,1))))</f>
        <v/>
      </c>
      <c r="Q14" s="27" t="str">
        <f>IF(LEFT(P36,1)="W",$M$4&amp;":0(W)",IF(LEFT(P36,1)="L","0:"&amp;$M$4&amp;"(L)",IF(P36="","",P36)))</f>
        <v>0:3</v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>3:0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573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574</v>
      </c>
      <c r="K16" s="33" t="str">
        <f>IF(LEFT(P56,1)="L",0,(IF(P56="","",(IF(LEFT(P56,1)&gt;RIGHT(P56,1),2,1)))))</f>
        <v/>
      </c>
      <c r="L16" s="23">
        <f>IF(RIGHT(P52,1)="L",0,(IF(P52="","",(IF(RIGHT(P52,1)&gt;LEFT(P52,1),2,1)))))</f>
        <v>1</v>
      </c>
      <c r="M16" s="23">
        <f>IF(RIGHT(P69,1)="L",0,(IF(P69="","",(IF(RIGHT(P69,1)&gt;LEFT(P69,1),2,1)))))</f>
        <v>2</v>
      </c>
      <c r="N16" s="106"/>
      <c r="O16" s="24">
        <f>IF(RIGHT(P65,1)="L",0,(IF(P65="","",(IF(RIGHT(P65,1)&gt;LEFT(P65,1),2,1)))))</f>
        <v>2</v>
      </c>
      <c r="P16" s="23" t="str">
        <f>IF(LEFT(P38,1)="L",0,(IF(P38="","",(IF(LEFT(P38,1)&gt;RIGHT(P38,1),2,1)))))</f>
        <v/>
      </c>
      <c r="Q16" s="23">
        <f>IF(LEFT(P62,1)="L",0,(IF(P62="","",(IF(LEFT(P62,1)&gt;RIGHT(P62,1),2,1)))))</f>
        <v>2</v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9</v>
      </c>
      <c r="U16" s="166"/>
      <c r="V16" s="91" t="s">
        <v>11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>1:3</v>
      </c>
      <c r="M17" s="26" t="str">
        <f>IF(RIGHT(P69,1)="W",$M$4&amp;":0(W)",IF(RIGHT(P69,1)="L","0:"&amp;$M$4&amp;"(L)",IF(P69="","",RIGHT(P69,1)&amp;":"&amp;LEFT(P69,1))))</f>
        <v>3:0</v>
      </c>
      <c r="N17" s="107"/>
      <c r="O17" s="35" t="str">
        <f>IF(RIGHT(P65,1)="W",$M$4&amp;":0(W)",IF(RIGHT(P65,1)="L","0:"&amp;$M$4&amp;"(L)",IF(P65="","",RIGHT(P65,1)&amp;":"&amp;LEFT(P65,1))))</f>
        <v>3:2</v>
      </c>
      <c r="P17" s="26" t="str">
        <f>IF(LEFT(P38,1)="W",$M$4&amp;":0(W)",IF(LEFT(P38,1)="L","0:"&amp;$M$4&amp;"(L)",IF(P38="","",P38)))</f>
        <v/>
      </c>
      <c r="Q17" s="27" t="str">
        <f>IF(LEFT(P62,1)="W",$M$4&amp;":0(W)",IF(LEFT(P62,1)="L","0:"&amp;$M$4&amp;"(L)",IF(P62="","",P62)))</f>
        <v>3:0</v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3:0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575</v>
      </c>
      <c r="K19" s="33" t="str">
        <f>IF(RIGHT(P53,1)="L",0,(IF(P53="","",(IF(RIGHT(P53,1)&gt;LEFT(P53,1),2,1)))))</f>
        <v/>
      </c>
      <c r="L19" s="23">
        <f>IF(RIGHT(P61,1)="L",0,(IF(P61="","",(IF(RIGHT(P61,1)&gt;LEFT(P61,1),2,1)))))</f>
        <v>1</v>
      </c>
      <c r="M19" s="23">
        <f>IF(LEFT(P57,1)="L",0,(IF(P57="","",(IF(LEFT(P57,1)&gt;RIGHT(P57,1),2,1)))))</f>
        <v>2</v>
      </c>
      <c r="N19" s="23">
        <f>IF(LEFT(P65,1)="L",0,(IF(P65="","",(IF(LEFT(P65,1)&gt;RIGHT(P65,1),2,1)))))</f>
        <v>1</v>
      </c>
      <c r="O19" s="103"/>
      <c r="P19" s="23" t="str">
        <f>IF(LEFT(P70,1)="L",0,(IF(P70="","",(IF(LEFT(P70,1)&gt;RIGHT(P70,1),2,1)))))</f>
        <v/>
      </c>
      <c r="Q19" s="23">
        <f>IF(RIGHT(P49,1)="L",0,(IF(P49="","",(IF(RIGHT(P49,1)&gt;LEFT(P49,1),2,1)))))</f>
        <v>2</v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8</v>
      </c>
      <c r="U19" s="166"/>
      <c r="V19" s="91" t="s">
        <v>12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>2:3</v>
      </c>
      <c r="M20" s="27" t="str">
        <f>IF(LEFT(P57,1)="W",$M$4&amp;":0(W)",IF(LEFT(P57,1)="L","0:"&amp;$M$4&amp;"(L)",IF(P57="","",P57)))</f>
        <v>3:0</v>
      </c>
      <c r="N20" s="27" t="str">
        <f>IF(LEFT(P65,1)="W",$M$4&amp;":0(W)",IF(LEFT(P65,1)="L","0:"&amp;$M$4&amp;"(L)",IF(P65="","",P65)))</f>
        <v>2:3</v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>3:1</v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569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576</v>
      </c>
      <c r="K25" s="33" t="str">
        <f>IF(RIGHT(P45,1)="L",0,(IF(P45="","",(IF(RIGHT(P45,1)&gt;LEFT(P45,1),2,1)))))</f>
        <v/>
      </c>
      <c r="L25" s="23">
        <f>IF(LEFT(P40,1)="L",0,(IF(P40="","",(IF(LEFT(P40,1)&gt;RIGHT(P40,1),2,1)))))</f>
        <v>1</v>
      </c>
      <c r="M25" s="23">
        <f>IF(RIGHT(P36,1)="L",0,(IF(P36="","",(IF(RIGHT(P36,1)&gt;LEFT(P36,1),2,1)))))</f>
        <v>2</v>
      </c>
      <c r="N25" s="23">
        <f>IF(RIGHT(P62,1)="L",0,(IF(P62="","",(IF(RIGHT(P62,1)&gt;LEFT(P62,1),2,1)))))</f>
        <v>1</v>
      </c>
      <c r="O25" s="24">
        <f>IF(LEFT(P49,1)="L",0,(IF(P49="","",(IF(LEFT(P49,1)&gt;RIGHT(P49,1),2,1)))))</f>
        <v>1</v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7</v>
      </c>
      <c r="U25" s="166"/>
      <c r="V25" s="91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0:3</v>
      </c>
      <c r="M26" s="26" t="str">
        <f>IF(RIGHT(P36,1)="W",$M$4&amp;":0(W)",IF(RIGHT(P36,1)="L","0:"&amp;$M$4&amp;"(L)",IF(P36="","",RIGHT(P36,1)&amp;":"&amp;LEFT(P36,1))))</f>
        <v>3:0</v>
      </c>
      <c r="N26" s="26" t="str">
        <f>IF(RIGHT(P62,1)="W",$M$4&amp;":0(W)",IF(RIGHT(P62,1)="L","0:"&amp;$M$4&amp;"(L)",IF(P62="","",RIGHT(P62,1)&amp;":"&amp;LEFT(P62,1))))</f>
        <v>0:3</v>
      </c>
      <c r="O26" s="28" t="str">
        <f>IF(LEFT(P49,1)="W",$M$4&amp;":0(W)",IF(LEFT(P49,1)="L","0:"&amp;$M$4&amp;"(L)",IF(P49="","",P49)))</f>
        <v>1:3</v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572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577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1</v>
      </c>
      <c r="M31" s="23">
        <f>IF(LEFT(P50,1)="L",0,(IF(P50="","",(IF(LEFT(P50,1)&gt;RIGHT(P50,1),2,1)))))</f>
        <v>1</v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>
        <f>IF(RIGHT(P55,1)="L",0,(IF(P55="","",(IF(RIGHT(P55,1)&gt;LEFT(P55,1),2,1)))))</f>
        <v>1</v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5</v>
      </c>
      <c r="U31" s="166"/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0:3</v>
      </c>
      <c r="M32" s="27" t="str">
        <f>IF(LEFT(P50,1)="W",$M$4&amp;":0(W)",IF(LEFT(P50,1)="L","0:"&amp;$M$4&amp;"(L)",IF(P50="","",P50)))</f>
        <v>0:3</v>
      </c>
      <c r="N32" s="26" t="str">
        <f>IF(RIGHT(P47,1)="W",$M$4&amp;":0(W)",IF(RIGHT(P47,1)="L","0:"&amp;$M$4&amp;"(L)",IF(P47="","",RIGHT(P47,1)&amp;":"&amp;LEFT(P47,1))))</f>
        <v>0:3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>0:3</v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26</v>
      </c>
      <c r="J36" s="81" t="str">
        <f>IF(D9_2!Уч3="","",D9_2!Уч3)</f>
        <v>Даутов Алдияр+</v>
      </c>
      <c r="K36" s="82" t="str">
        <f t="shared" ref="K36:K71" si="0">"-"</f>
        <v>-</v>
      </c>
      <c r="L36" s="162" t="str">
        <f>IF(D9_2!Уч7="","",D9_2!Уч7)</f>
        <v>Шумаков Александр+</v>
      </c>
      <c r="M36" s="124"/>
      <c r="N36" s="124"/>
      <c r="O36" s="125"/>
      <c r="P36" s="53" t="s">
        <v>39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IF(D9_2!Уч2="","",D9_2!Уч2)</f>
        <v>Хусаинова Амина+</v>
      </c>
      <c r="K37" s="85" t="str">
        <f t="shared" si="0"/>
        <v>-</v>
      </c>
      <c r="L37" s="163" t="str">
        <f>IF(D9_2!Уч8="","",D9_2!Уч8)</f>
        <v>Аяпов Абзал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IF(D9_2!Уч4="","",D9_2!Уч4)</f>
        <v>Тыныбаев Сандыбек+</v>
      </c>
      <c r="K38" s="87" t="str">
        <f t="shared" si="0"/>
        <v>-</v>
      </c>
      <c r="L38" s="164" t="str">
        <f>IF(D9_2!Уч6="","",D9_2!Уч6)</f>
        <v>Канатбаев Даниал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IF(D9_2!Уч1="","",D9_2!Уч1)</f>
        <v>Кенесбаев Асылхан</v>
      </c>
      <c r="K39" s="90" t="str">
        <f t="shared" si="0"/>
        <v>-</v>
      </c>
      <c r="L39" s="165" t="str">
        <f>IF(D9_2!Уч9="","",D9_2!Уч9)</f>
        <v>Казбеков Амир+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26</v>
      </c>
      <c r="J40" s="81" t="str">
        <f>IF(D9_2!Уч7="","",D9_2!Уч7)</f>
        <v>Шумаков Александр+</v>
      </c>
      <c r="K40" s="82" t="str">
        <f t="shared" si="0"/>
        <v>-</v>
      </c>
      <c r="L40" s="162" t="str">
        <f>IF(D9_2!Уч2="","",D9_2!Уч2)</f>
        <v>Хусаинова Амина+</v>
      </c>
      <c r="M40" s="124"/>
      <c r="N40" s="124"/>
      <c r="O40" s="125"/>
      <c r="P40" s="53" t="s">
        <v>39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IF(D9_2!Уч6="","",D9_2!Уч6)</f>
        <v>Канатбаев Даниал</v>
      </c>
      <c r="K41" s="85" t="str">
        <f t="shared" si="0"/>
        <v>-</v>
      </c>
      <c r="L41" s="163" t="str">
        <f>IF(D9_2!Уч3="","",D9_2!Уч3)</f>
        <v>Даутов Алдияр+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IF(D9_2!Уч8="","",D9_2!Уч8)</f>
        <v>Аяпов Абзал</v>
      </c>
      <c r="K42" s="87" t="str">
        <f t="shared" si="0"/>
        <v>-</v>
      </c>
      <c r="L42" s="164" t="str">
        <f>IF(D9_2!Уч1="","",D9_2!Уч1)</f>
        <v>Кенесбаев Асылхан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27</v>
      </c>
      <c r="J43" s="89" t="str">
        <f>IF(D9_2!Уч9="","",D9_2!Уч9)</f>
        <v>Казбеков Амир+</v>
      </c>
      <c r="K43" s="90" t="str">
        <f t="shared" si="0"/>
        <v>-</v>
      </c>
      <c r="L43" s="165" t="str">
        <f>IF(D9_2!Уч5="","",D9_2!Уч5)</f>
        <v>Сергазиев Муслим+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IF(D9_2!Уч2="","",D9_2!Уч2)</f>
        <v>Хусаинова Амина+</v>
      </c>
      <c r="K44" s="82" t="str">
        <f t="shared" si="0"/>
        <v>-</v>
      </c>
      <c r="L44" s="162" t="str">
        <f>IF(D9_2!Уч6="","",D9_2!Уч6)</f>
        <v>Канатбаев Даниал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IF(D9_2!Уч1="","",D9_2!Уч1)</f>
        <v>Кенесбаев Асылхан</v>
      </c>
      <c r="K45" s="85" t="str">
        <f t="shared" si="0"/>
        <v>-</v>
      </c>
      <c r="L45" s="163" t="str">
        <f>IF(D9_2!Уч7="","",D9_2!Уч7)</f>
        <v>Шумаков Александр+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IF(D9_2!Уч5="","",D9_2!Уч5)</f>
        <v>Сергазиев Муслим+</v>
      </c>
      <c r="K46" s="87" t="str">
        <f t="shared" si="0"/>
        <v>-</v>
      </c>
      <c r="L46" s="164" t="str">
        <f>IF(D9_2!Уч8="","",D9_2!Уч8)</f>
        <v>Аяпов Абзал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28</v>
      </c>
      <c r="J47" s="89" t="str">
        <f>IF(D9_2!Уч4="","",D9_2!Уч4)</f>
        <v>Тыныбаев Сандыбек+</v>
      </c>
      <c r="K47" s="90" t="str">
        <f t="shared" si="0"/>
        <v>-</v>
      </c>
      <c r="L47" s="165" t="str">
        <f>IF(D9_2!Уч9="","",D9_2!Уч9)</f>
        <v>Казбеков Амир+</v>
      </c>
      <c r="M47" s="121"/>
      <c r="N47" s="121"/>
      <c r="O47" s="122"/>
      <c r="P47" s="66" t="s">
        <v>35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IF(D9_2!Уч6="","",D9_2!Уч6)</f>
        <v>Канатбаев Даниал</v>
      </c>
      <c r="K48" s="82" t="str">
        <f t="shared" si="0"/>
        <v>-</v>
      </c>
      <c r="L48" s="162" t="str">
        <f>IF(D9_2!Уч1="","",D9_2!Уч1)</f>
        <v>Кенесбаев Асылхан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26</v>
      </c>
      <c r="J49" s="84" t="str">
        <f>IF(D9_2!Уч7="","",D9_2!Уч7)</f>
        <v>Шумаков Александр+</v>
      </c>
      <c r="K49" s="85" t="str">
        <f t="shared" si="0"/>
        <v>-</v>
      </c>
      <c r="L49" s="163" t="str">
        <f>IF(D9_2!Уч5="","",D9_2!Уч5)</f>
        <v>Сергазиев Муслим+</v>
      </c>
      <c r="M49" s="127"/>
      <c r="N49" s="127"/>
      <c r="O49" s="128"/>
      <c r="P49" s="58" t="s">
        <v>41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27</v>
      </c>
      <c r="J50" s="86" t="str">
        <f>IF(D9_2!Уч9="","",D9_2!Уч9)</f>
        <v>Казбеков Амир+</v>
      </c>
      <c r="K50" s="87" t="str">
        <f t="shared" si="0"/>
        <v>-</v>
      </c>
      <c r="L50" s="164" t="str">
        <f>IF(D9_2!Уч3="","",D9_2!Уч3)</f>
        <v>Даутов Алдияр+</v>
      </c>
      <c r="M50" s="115"/>
      <c r="N50" s="115"/>
      <c r="O50" s="116"/>
      <c r="P50" s="62" t="s">
        <v>39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IF(D9_2!Уч8="","",D9_2!Уч8)</f>
        <v>Аяпов Абзал</v>
      </c>
      <c r="K51" s="90" t="str">
        <f t="shared" si="0"/>
        <v>-</v>
      </c>
      <c r="L51" s="165" t="str">
        <f>IF(D9_2!Уч4="","",D9_2!Уч4)</f>
        <v>Тыныбаев Сандыбек+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31</v>
      </c>
      <c r="J52" s="81" t="str">
        <f>IF(D9_2!Уч2="","",D9_2!Уч2)</f>
        <v>Хусаинова Амина+</v>
      </c>
      <c r="K52" s="82" t="str">
        <f t="shared" si="0"/>
        <v>-</v>
      </c>
      <c r="L52" s="162" t="str">
        <f>IF(D9_2!Уч4="","",D9_2!Уч4)</f>
        <v>Тыныбаев Сандыбек+</v>
      </c>
      <c r="M52" s="124"/>
      <c r="N52" s="124"/>
      <c r="O52" s="125"/>
      <c r="P52" s="53" t="s">
        <v>37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IF(D9_2!Уч1="","",D9_2!Уч1)</f>
        <v>Кенесбаев Асылхан</v>
      </c>
      <c r="K53" s="85" t="str">
        <f t="shared" si="0"/>
        <v>-</v>
      </c>
      <c r="L53" s="163" t="str">
        <f>IF(D9_2!Уч5="","",D9_2!Уч5)</f>
        <v>Сергазиев Муслим+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IF(D9_2!Уч3="","",D9_2!Уч3)</f>
        <v>Даутов Алдияр+</v>
      </c>
      <c r="K54" s="87" t="str">
        <f t="shared" si="0"/>
        <v>-</v>
      </c>
      <c r="L54" s="164" t="str">
        <f>IF(D9_2!Уч8="","",D9_2!Уч8)</f>
        <v>Аяпов Абзал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26</v>
      </c>
      <c r="J55" s="89" t="str">
        <f>IF(D9_2!Уч7="","",D9_2!Уч7)</f>
        <v>Шумаков Александр+</v>
      </c>
      <c r="K55" s="90" t="str">
        <f t="shared" si="0"/>
        <v>-</v>
      </c>
      <c r="L55" s="165" t="str">
        <f>IF(D9_2!Уч9="","",D9_2!Уч9)</f>
        <v>Казбеков Амир+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IF(D9_2!Уч4="","",D9_2!Уч4)</f>
        <v>Тыныбаев Сандыбек+</v>
      </c>
      <c r="K56" s="82" t="str">
        <f t="shared" si="0"/>
        <v>-</v>
      </c>
      <c r="L56" s="162" t="str">
        <f>IF(D9_2!Уч1="","",D9_2!Уч1)</f>
        <v>Кенесбаев Асылхан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27</v>
      </c>
      <c r="J57" s="84" t="str">
        <f>IF(D9_2!Уч5="","",D9_2!Уч5)</f>
        <v>Сергазиев Муслим+</v>
      </c>
      <c r="K57" s="85" t="str">
        <f t="shared" si="0"/>
        <v>-</v>
      </c>
      <c r="L57" s="163" t="str">
        <f>IF(D9_2!Уч3="","",D9_2!Уч3)</f>
        <v>Даутов Алдияр+</v>
      </c>
      <c r="M57" s="127"/>
      <c r="N57" s="127"/>
      <c r="O57" s="128"/>
      <c r="P57" s="58" t="s">
        <v>35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27</v>
      </c>
      <c r="J58" s="86" t="str">
        <f>IF(D9_2!Уч9="","",D9_2!Уч9)</f>
        <v>Казбеков Амир+</v>
      </c>
      <c r="K58" s="87" t="str">
        <f t="shared" si="0"/>
        <v>-</v>
      </c>
      <c r="L58" s="164" t="str">
        <f>IF(D9_2!Уч2="","",D9_2!Уч2)</f>
        <v>Хусаинова Амина+</v>
      </c>
      <c r="M58" s="115"/>
      <c r="N58" s="115"/>
      <c r="O58" s="116"/>
      <c r="P58" s="62" t="s">
        <v>39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IF(D9_2!Уч8="","",D9_2!Уч8)</f>
        <v>Аяпов Абзал</v>
      </c>
      <c r="K59" s="90" t="str">
        <f t="shared" si="0"/>
        <v>-</v>
      </c>
      <c r="L59" s="165" t="str">
        <f>IF(D9_2!Уч6="","",D9_2!Уч6)</f>
        <v>Канатбаев Даниал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IF(D9_2!Уч1="","",D9_2!Уч1)</f>
        <v>Кенесбаев Асылхан</v>
      </c>
      <c r="K60" s="82" t="str">
        <f t="shared" si="0"/>
        <v>-</v>
      </c>
      <c r="L60" s="162" t="str">
        <f>IF(D9_2!Уч3="","",D9_2!Уч3)</f>
        <v>Даутов Алдияр+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27</v>
      </c>
      <c r="J61" s="84" t="str">
        <f>IF(D9_2!Уч2="","",D9_2!Уч2)</f>
        <v>Хусаинова Амина+</v>
      </c>
      <c r="K61" s="85" t="str">
        <f t="shared" si="0"/>
        <v>-</v>
      </c>
      <c r="L61" s="163" t="str">
        <f>IF(D9_2!Уч5="","",D9_2!Уч5)</f>
        <v>Сергазиев Муслим+</v>
      </c>
      <c r="M61" s="127"/>
      <c r="N61" s="127"/>
      <c r="O61" s="128"/>
      <c r="P61" s="58" t="s">
        <v>38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25</v>
      </c>
      <c r="J62" s="86" t="str">
        <f>IF(D9_2!Уч4="","",D9_2!Уч4)</f>
        <v>Тыныбаев Сандыбек+</v>
      </c>
      <c r="K62" s="87" t="str">
        <f t="shared" si="0"/>
        <v>-</v>
      </c>
      <c r="L62" s="164" t="str">
        <f>IF(D9_2!Уч7="","",D9_2!Уч7)</f>
        <v>Шумаков Александр+</v>
      </c>
      <c r="M62" s="115"/>
      <c r="N62" s="115"/>
      <c r="O62" s="116"/>
      <c r="P62" s="62" t="s">
        <v>35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IF(D9_2!Уч6="","",D9_2!Уч6)</f>
        <v>Канатбаев Даниал</v>
      </c>
      <c r="K63" s="90" t="str">
        <f t="shared" si="0"/>
        <v>-</v>
      </c>
      <c r="L63" s="165" t="str">
        <f>IF(D9_2!Уч9="","",D9_2!Уч9)</f>
        <v>Казбеков Амир+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25</v>
      </c>
      <c r="J64" s="81" t="str">
        <f>IF(D9_2!Уч3="","",D9_2!Уч3)</f>
        <v>Даутов Алдияр+</v>
      </c>
      <c r="K64" s="82" t="str">
        <f t="shared" si="0"/>
        <v>-</v>
      </c>
      <c r="L64" s="162" t="str">
        <f>IF(D9_2!Уч2="","",D9_2!Уч2)</f>
        <v>Хусаинова Амина+</v>
      </c>
      <c r="M64" s="124"/>
      <c r="N64" s="124"/>
      <c r="O64" s="125"/>
      <c r="P64" s="53" t="s">
        <v>41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27</v>
      </c>
      <c r="J65" s="84" t="str">
        <f>IF(D9_2!Уч5="","",D9_2!Уч5)</f>
        <v>Сергазиев Муслим+</v>
      </c>
      <c r="K65" s="85" t="str">
        <f t="shared" si="0"/>
        <v>-</v>
      </c>
      <c r="L65" s="163" t="str">
        <f>IF(D9_2!Уч4="","",D9_2!Уч4)</f>
        <v>Тыныбаев Сандыбек+</v>
      </c>
      <c r="M65" s="127"/>
      <c r="N65" s="127"/>
      <c r="O65" s="128"/>
      <c r="P65" s="58" t="s">
        <v>42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IF(D9_2!Уч7="","",D9_2!Уч7)</f>
        <v>Шумаков Александр+</v>
      </c>
      <c r="K66" s="87" t="str">
        <f t="shared" si="0"/>
        <v>-</v>
      </c>
      <c r="L66" s="164" t="str">
        <f>IF(D9_2!Уч6="","",D9_2!Уч6)</f>
        <v>Канатбаев Даниал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IF(D9_2!Уч9="","",D9_2!Уч9)</f>
        <v>Казбеков Амир+</v>
      </c>
      <c r="K67" s="90" t="str">
        <f t="shared" si="0"/>
        <v>-</v>
      </c>
      <c r="L67" s="165" t="str">
        <f>IF(D9_2!Уч8="","",D9_2!Уч8)</f>
        <v>Аяпов Абзал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IF(D9_2!Уч1="","",D9_2!Уч1)</f>
        <v>Кенесбаев Асылхан</v>
      </c>
      <c r="K68" s="82" t="str">
        <f t="shared" si="0"/>
        <v>-</v>
      </c>
      <c r="L68" s="162" t="str">
        <f>IF(D9_2!Уч2="","",D9_2!Уч2)</f>
        <v>Хусаинова Амина+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25</v>
      </c>
      <c r="J69" s="84" t="str">
        <f>IF(D9_2!Уч3="","",D9_2!Уч3)</f>
        <v>Даутов Алдияр+</v>
      </c>
      <c r="K69" s="85" t="str">
        <f t="shared" si="0"/>
        <v>-</v>
      </c>
      <c r="L69" s="163" t="str">
        <f>IF(D9_2!Уч4="","",D9_2!Уч4)</f>
        <v>Тыныбаев Сандыбек+</v>
      </c>
      <c r="M69" s="127"/>
      <c r="N69" s="127"/>
      <c r="O69" s="128"/>
      <c r="P69" s="58" t="s">
        <v>39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IF(D9_2!Уч5="","",D9_2!Уч5)</f>
        <v>Сергазиев Муслим+</v>
      </c>
      <c r="K70" s="87" t="str">
        <f t="shared" si="0"/>
        <v>-</v>
      </c>
      <c r="L70" s="164" t="str">
        <f>IF(D9_2!Уч6="","",D9_2!Уч6)</f>
        <v>Канатбаев Даниал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IF(D9_2!Уч7="","",D9_2!Уч7)</f>
        <v>Шумаков Александр+</v>
      </c>
      <c r="K71" s="90" t="str">
        <f t="shared" si="0"/>
        <v>-</v>
      </c>
      <c r="L71" s="165" t="str">
        <f>IF(D9_2!Уч8="","",D9_2!Уч8)</f>
        <v>Аяпов Абзал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1185" priority="13">
      <formula>$S$36="сыграна"</formula>
    </cfRule>
  </conditionalFormatting>
  <conditionalFormatting sqref="I37:Q37">
    <cfRule type="expression" dxfId="1184" priority="15">
      <formula>$S$37="сыграна"</formula>
    </cfRule>
  </conditionalFormatting>
  <conditionalFormatting sqref="I38:Q38">
    <cfRule type="expression" dxfId="1183" priority="4">
      <formula>$S$38="сыграна"</formula>
    </cfRule>
  </conditionalFormatting>
  <conditionalFormatting sqref="I39:Q39">
    <cfRule type="expression" dxfId="1182" priority="5">
      <formula>$S$39="сыграна"</formula>
    </cfRule>
  </conditionalFormatting>
  <conditionalFormatting sqref="I40:Q40">
    <cfRule type="expression" dxfId="1181" priority="6">
      <formula>$S$40="сыграна"</formula>
    </cfRule>
  </conditionalFormatting>
  <conditionalFormatting sqref="I41:Q41">
    <cfRule type="expression" dxfId="1180" priority="7">
      <formula>$S$41="сыграна"</formula>
    </cfRule>
  </conditionalFormatting>
  <conditionalFormatting sqref="I42:Q42">
    <cfRule type="expression" dxfId="1179" priority="8">
      <formula>$S$42="сыграна"</formula>
    </cfRule>
  </conditionalFormatting>
  <conditionalFormatting sqref="I43:Q43">
    <cfRule type="expression" dxfId="1178" priority="9">
      <formula>$S$43="сыграна"</formula>
    </cfRule>
  </conditionalFormatting>
  <conditionalFormatting sqref="I44:Q44">
    <cfRule type="expression" dxfId="1177" priority="10">
      <formula>$S$44="сыграна"</formula>
    </cfRule>
  </conditionalFormatting>
  <conditionalFormatting sqref="I45:Q45">
    <cfRule type="expression" dxfId="1176" priority="11">
      <formula>$S$45="сыграна"</formula>
    </cfRule>
  </conditionalFormatting>
  <conditionalFormatting sqref="I48:Q48">
    <cfRule type="expression" dxfId="1175" priority="17">
      <formula>$S$48="сыграна"</formula>
    </cfRule>
  </conditionalFormatting>
  <conditionalFormatting sqref="I49:Q49">
    <cfRule type="expression" dxfId="1174" priority="18">
      <formula>$S$49="сыграна"</formula>
    </cfRule>
  </conditionalFormatting>
  <conditionalFormatting sqref="I50:Q50">
    <cfRule type="expression" dxfId="1173" priority="19">
      <formula>$S$50="сыграна"</formula>
    </cfRule>
  </conditionalFormatting>
  <conditionalFormatting sqref="I51:Q51">
    <cfRule type="expression" dxfId="1172" priority="20">
      <formula>$S$51="сыграна"</formula>
    </cfRule>
  </conditionalFormatting>
  <conditionalFormatting sqref="I52:Q52">
    <cfRule type="expression" dxfId="1171" priority="21">
      <formula>$S$52="сыграна"</formula>
    </cfRule>
  </conditionalFormatting>
  <conditionalFormatting sqref="I53:Q53">
    <cfRule type="expression" dxfId="1170" priority="22">
      <formula>$S$53="сыграна"</formula>
    </cfRule>
  </conditionalFormatting>
  <conditionalFormatting sqref="I54:Q54">
    <cfRule type="expression" dxfId="1169" priority="23">
      <formula>$S$54="сыграна"</formula>
    </cfRule>
  </conditionalFormatting>
  <conditionalFormatting sqref="I55:Q55">
    <cfRule type="expression" dxfId="1168" priority="24">
      <formula>$S$55="сыграна"</formula>
    </cfRule>
  </conditionalFormatting>
  <conditionalFormatting sqref="I56:Q56">
    <cfRule type="expression" dxfId="1167" priority="25">
      <formula>$S$56="сыграна"</formula>
    </cfRule>
  </conditionalFormatting>
  <conditionalFormatting sqref="I62:Q62">
    <cfRule type="expression" dxfId="1166" priority="2">
      <formula>$S$62="сыграна"</formula>
    </cfRule>
  </conditionalFormatting>
  <conditionalFormatting sqref="I63:Q63">
    <cfRule type="expression" dxfId="1165" priority="31">
      <formula>$S$63="сыграна"</formula>
    </cfRule>
  </conditionalFormatting>
  <conditionalFormatting sqref="I64:Q64">
    <cfRule type="expression" dxfId="1164" priority="32">
      <formula>$S$64="сыграна"</formula>
    </cfRule>
  </conditionalFormatting>
  <conditionalFormatting sqref="I65:Q65">
    <cfRule type="expression" dxfId="1163" priority="33">
      <formula>$S$65="сыграна"</formula>
    </cfRule>
  </conditionalFormatting>
  <conditionalFormatting sqref="I66:Q66">
    <cfRule type="expression" dxfId="1162" priority="34">
      <formula>$S$66="сыграна"</formula>
    </cfRule>
  </conditionalFormatting>
  <conditionalFormatting sqref="I67:Q67">
    <cfRule type="expression" dxfId="1161" priority="35">
      <formula>$S$67="сыграна"</formula>
    </cfRule>
  </conditionalFormatting>
  <conditionalFormatting sqref="I68:Q68">
    <cfRule type="expression" dxfId="1160" priority="36">
      <formula>$S$68="сыграна"</formula>
    </cfRule>
  </conditionalFormatting>
  <conditionalFormatting sqref="I69:Q69">
    <cfRule type="expression" dxfId="1159" priority="37">
      <formula>$S$69="сыграна"</formula>
    </cfRule>
  </conditionalFormatting>
  <conditionalFormatting sqref="I70:Q70">
    <cfRule type="expression" dxfId="1158" priority="38">
      <formula>$S$70="сыграна"</formula>
    </cfRule>
  </conditionalFormatting>
  <conditionalFormatting sqref="I71:Q71">
    <cfRule type="expression" dxfId="1157" priority="39">
      <formula>$S$71="сыграна"</formula>
    </cfRule>
  </conditionalFormatting>
  <conditionalFormatting sqref="I36:R36 Q13:Q15 M25:M27">
    <cfRule type="expression" dxfId="1156" priority="14">
      <formula>$S$36="встреча играется"</formula>
    </cfRule>
  </conditionalFormatting>
  <conditionalFormatting sqref="I37:R37 R10:R12 L28:L30">
    <cfRule type="expression" dxfId="1155" priority="40">
      <formula>$S$37="встреча играется"</formula>
    </cfRule>
  </conditionalFormatting>
  <conditionalFormatting sqref="I38:R38 P16:P18 N22:N24">
    <cfRule type="expression" dxfId="1154" priority="41">
      <formula>$S$38="встреча играется"</formula>
    </cfRule>
  </conditionalFormatting>
  <conditionalFormatting sqref="I39:R39 S7:S9 K31:K33">
    <cfRule type="expression" dxfId="1153" priority="42">
      <formula>$S$39="встреча играется"</formula>
    </cfRule>
  </conditionalFormatting>
  <conditionalFormatting sqref="I40:R40 Q10:Q12 L25:L27">
    <cfRule type="expression" dxfId="1152" priority="43">
      <formula>$S$40="встреча играется"</formula>
    </cfRule>
  </conditionalFormatting>
  <conditionalFormatting sqref="I41:R41 P13:P15 M22:M24">
    <cfRule type="expression" dxfId="1151" priority="44">
      <formula>$S$41="встреча играется"</formula>
    </cfRule>
  </conditionalFormatting>
  <conditionalFormatting sqref="I42:R42 R7:R9 K28:K30">
    <cfRule type="expression" dxfId="1150" priority="45">
      <formula>$S$42="встреча играется"</formula>
    </cfRule>
  </conditionalFormatting>
  <conditionalFormatting sqref="I43:R43 S19:S21 O31:O33">
    <cfRule type="expression" dxfId="1149" priority="46">
      <formula>$S$43="встреча играется"</formula>
    </cfRule>
  </conditionalFormatting>
  <conditionalFormatting sqref="I44:R44 P10:P12 L22:L24">
    <cfRule type="expression" dxfId="1148" priority="47">
      <formula>$S$44="встреча играется"</formula>
    </cfRule>
  </conditionalFormatting>
  <conditionalFormatting sqref="I45:R45 Q7:Q9 K25:K27">
    <cfRule type="expression" dxfId="1147" priority="48">
      <formula>$S$45="встреча играется"</formula>
    </cfRule>
  </conditionalFormatting>
  <conditionalFormatting sqref="I46:R46 R19:R21 O28:O30">
    <cfRule type="expression" dxfId="1146" priority="49">
      <formula>$S$46="встреча играется"</formula>
    </cfRule>
  </conditionalFormatting>
  <conditionalFormatting sqref="I46:R46">
    <cfRule type="expression" dxfId="1145" priority="16">
      <formula>$S$46="сыграна"</formula>
    </cfRule>
  </conditionalFormatting>
  <conditionalFormatting sqref="I47:R47 S16:S18 N31:N33">
    <cfRule type="expression" dxfId="1144" priority="50">
      <formula>$S$47="встреча играется"</formula>
    </cfRule>
  </conditionalFormatting>
  <conditionalFormatting sqref="I47:R47">
    <cfRule type="expression" dxfId="1143" priority="12">
      <formula>$S$47="сыграна"</formula>
    </cfRule>
  </conditionalFormatting>
  <conditionalFormatting sqref="I48:R48 P7:P9 K22:K24">
    <cfRule type="expression" dxfId="1142" priority="51">
      <formula>$S$48="встреча играется"</formula>
    </cfRule>
  </conditionalFormatting>
  <conditionalFormatting sqref="I49:R49 Q19:Q21 O25:O27">
    <cfRule type="expression" dxfId="1141" priority="52">
      <formula>$S$49="встреча играется"</formula>
    </cfRule>
  </conditionalFormatting>
  <conditionalFormatting sqref="I50:R50 S13:S15 M31:M33">
    <cfRule type="expression" dxfId="1140" priority="53">
      <formula>$S$50="встреча играется"</formula>
    </cfRule>
  </conditionalFormatting>
  <conditionalFormatting sqref="I51:R51 R16:R18 N28:N30">
    <cfRule type="expression" dxfId="1139" priority="54">
      <formula>$S$51="встреча играется"</formula>
    </cfRule>
  </conditionalFormatting>
  <conditionalFormatting sqref="I52:R52 N10:N12 L16:L18">
    <cfRule type="expression" dxfId="1138" priority="55">
      <formula>$S$52="встреча играется"</formula>
    </cfRule>
  </conditionalFormatting>
  <conditionalFormatting sqref="I53:R53 O7:O9 K19:K21">
    <cfRule type="expression" dxfId="1137" priority="56">
      <formula>$S$53="встреча играется"</formula>
    </cfRule>
  </conditionalFormatting>
  <conditionalFormatting sqref="I54:R54 R13:R15 M28:M30">
    <cfRule type="expression" dxfId="1136" priority="57">
      <formula>$S$54="встреча играется"</formula>
    </cfRule>
  </conditionalFormatting>
  <conditionalFormatting sqref="I55:R55 S25:S27 Q31:Q33">
    <cfRule type="expression" dxfId="1135" priority="58">
      <formula>$S$55="встреча играется"</formula>
    </cfRule>
  </conditionalFormatting>
  <conditionalFormatting sqref="I56:R56 N7:N9 K16:K18">
    <cfRule type="expression" dxfId="1134" priority="59">
      <formula>$S$56="встреча играется"</formula>
    </cfRule>
  </conditionalFormatting>
  <conditionalFormatting sqref="I57:R57 O13:O15 M19:M21">
    <cfRule type="expression" dxfId="1133" priority="60">
      <formula>$S$57="встреча играется"</formula>
    </cfRule>
  </conditionalFormatting>
  <conditionalFormatting sqref="I57:R57">
    <cfRule type="expression" dxfId="1132" priority="26">
      <formula>$S$57="сыграна"</formula>
    </cfRule>
  </conditionalFormatting>
  <conditionalFormatting sqref="I58:R58 S10:S12 L31:L33">
    <cfRule type="expression" dxfId="1131" priority="61">
      <formula>$S$58="встреча играется"</formula>
    </cfRule>
  </conditionalFormatting>
  <conditionalFormatting sqref="I58:R58">
    <cfRule type="expression" dxfId="1130" priority="27">
      <formula>$S$58="сыграна"</formula>
    </cfRule>
  </conditionalFormatting>
  <conditionalFormatting sqref="I59:R59 R22:R24 P28:P30">
    <cfRule type="expression" dxfId="1129" priority="62">
      <formula>$S$59="встреча играется"</formula>
    </cfRule>
  </conditionalFormatting>
  <conditionalFormatting sqref="I59:R59">
    <cfRule type="expression" dxfId="1128" priority="28">
      <formula>$S$59="сыграна"</formula>
    </cfRule>
  </conditionalFormatting>
  <conditionalFormatting sqref="I60:R60 M7:M9 K13:K15">
    <cfRule type="expression" dxfId="1127" priority="63">
      <formula>$S$60="встреча играется"</formula>
    </cfRule>
  </conditionalFormatting>
  <conditionalFormatting sqref="I60:R60">
    <cfRule type="expression" dxfId="1126" priority="29">
      <formula>$S$60="сыграна"</formula>
    </cfRule>
  </conditionalFormatting>
  <conditionalFormatting sqref="I61:R61 O10:O12 L19:L21">
    <cfRule type="expression" dxfId="1125" priority="64">
      <formula>$S$61="встреча играется"</formula>
    </cfRule>
  </conditionalFormatting>
  <conditionalFormatting sqref="I61:R61">
    <cfRule type="expression" dxfId="1124" priority="30">
      <formula>$S$61="сыграна"</formula>
    </cfRule>
  </conditionalFormatting>
  <conditionalFormatting sqref="I62:R62 Q16:Q18 N25:N27">
    <cfRule type="expression" dxfId="1123" priority="3">
      <formula>$S$62="встреча играется"</formula>
    </cfRule>
  </conditionalFormatting>
  <conditionalFormatting sqref="I63:R63 S22:S24 P31:P33">
    <cfRule type="expression" dxfId="1122" priority="65">
      <formula>$S$63="встреча играется"</formula>
    </cfRule>
  </conditionalFormatting>
  <conditionalFormatting sqref="I64:R64 M10:M12 L13:L15">
    <cfRule type="expression" dxfId="1121" priority="66">
      <formula>$S$64="встреча играется"</formula>
    </cfRule>
  </conditionalFormatting>
  <conditionalFormatting sqref="I65:R65 O16:O18 N19:N21">
    <cfRule type="expression" dxfId="1120" priority="67">
      <formula>$S$65="встреча играется"</formula>
    </cfRule>
  </conditionalFormatting>
  <conditionalFormatting sqref="I66:R66 Q22:Q24 P25:P27">
    <cfRule type="expression" dxfId="1119" priority="68">
      <formula>$S$66="встреча играется"</formula>
    </cfRule>
  </conditionalFormatting>
  <conditionalFormatting sqref="I67:R67 S28:S30 R31:R33">
    <cfRule type="expression" dxfId="1118" priority="69">
      <formula>$S$67="встреча играется"</formula>
    </cfRule>
  </conditionalFormatting>
  <conditionalFormatting sqref="I68:R68 L7:L9 K10:K12">
    <cfRule type="expression" dxfId="1117" priority="70">
      <formula>$S$68="встреча играется"</formula>
    </cfRule>
  </conditionalFormatting>
  <conditionalFormatting sqref="I69:R69 N13:N15 M16:M18">
    <cfRule type="expression" dxfId="1116" priority="71">
      <formula>$S$69="встреча играется"</formula>
    </cfRule>
  </conditionalFormatting>
  <conditionalFormatting sqref="I70:R70 P19:P21 O22:O24">
    <cfRule type="expression" dxfId="1115" priority="72">
      <formula>$S$70="встреча играется"</formula>
    </cfRule>
  </conditionalFormatting>
  <conditionalFormatting sqref="I71:R71 R25:R27 Q28:Q30">
    <cfRule type="expression" dxfId="1114" priority="73">
      <formula>$S$71="встреча играется"</formula>
    </cfRule>
  </conditionalFormatting>
  <conditionalFormatting sqref="J7:J33">
    <cfRule type="endsWith" dxfId="1113" priority="1" operator="endsWith" text="+">
      <formula>RIGHT((J7),LEN("+"))=("+")</formula>
    </cfRule>
  </conditionalFormatting>
  <dataValidations count="1">
    <dataValidation type="list" allowBlank="1" sqref="P36:P71" xr:uid="{00000000-0002-0000-3700-000000000000}">
      <formula1>D8_2!Список_счета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563</v>
      </c>
      <c r="E7" s="22"/>
      <c r="F7" s="67"/>
      <c r="G7" s="94">
        <v>1</v>
      </c>
      <c r="H7" s="97"/>
      <c r="I7" s="97"/>
      <c r="J7" s="100" t="s">
        <v>563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564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565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566</v>
      </c>
      <c r="E10" s="22"/>
      <c r="F10" s="67"/>
      <c r="G10" s="94">
        <v>2</v>
      </c>
      <c r="H10" s="97"/>
      <c r="I10" s="97"/>
      <c r="J10" s="100" t="s">
        <v>564</v>
      </c>
      <c r="K10" s="33" t="str">
        <f>IF(RIGHT(P57,1)="L",0,(IF(P57="","",(IF(RIGHT(P57,1)&gt;LEFT(P57,1),2,1)))))</f>
        <v/>
      </c>
      <c r="L10" s="106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568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569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570</v>
      </c>
      <c r="E13" s="22"/>
      <c r="F13" s="67"/>
      <c r="G13" s="94">
        <v>3</v>
      </c>
      <c r="H13" s="97"/>
      <c r="I13" s="97"/>
      <c r="J13" s="100" t="s">
        <v>565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572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566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06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568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03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569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06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570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06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572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 t="str">
        <f>IF((AND(COUNTIF(J7:J30,"&gt;""")&gt;2,COUNTIF(P33:P60,"&gt;""")&gt;0)),SUM(K28,L28,M28,N28,O28,P28,Q28,R28),"")</f>
        <v/>
      </c>
      <c r="T28" s="112"/>
      <c r="U28" s="91"/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IF('D9'!Уч2="","",'D9'!Уч2)</f>
        <v>Хусаинова Амина</v>
      </c>
      <c r="K33" s="52" t="str">
        <f t="shared" ref="K33:K60" si="0">"-"</f>
        <v>-</v>
      </c>
      <c r="L33" s="123" t="str">
        <f>IF('D9'!Уч6="","",'D9'!Уч6)</f>
        <v>Канатбаев Даниал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IF('D9'!Уч3="","",'D9'!Уч3)</f>
        <v>Даутов Алдияр</v>
      </c>
      <c r="K34" s="57" t="str">
        <f t="shared" si="0"/>
        <v>-</v>
      </c>
      <c r="L34" s="126" t="str">
        <f>IF('D9'!Уч5="","",'D9'!Уч5)</f>
        <v>Сергазиев Муслим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IF('D9'!Уч1="","",'D9'!Уч1)</f>
        <v>Кенесбаев Асылхан</v>
      </c>
      <c r="K35" s="61" t="str">
        <f t="shared" si="0"/>
        <v>-</v>
      </c>
      <c r="L35" s="129" t="str">
        <f>IF('D9'!Уч7="","",'D9'!Уч7)</f>
        <v>Шумаков Александр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IF('D9'!Уч4="","",'D9'!Уч4)</f>
        <v>Тыныбаев Сандыбек</v>
      </c>
      <c r="K36" s="65" t="str">
        <f t="shared" si="0"/>
        <v>-</v>
      </c>
      <c r="L36" s="120" t="str">
        <f>IF('D9'!Уч8="","",'D9'!Уч8)</f>
        <v>Аяпов Абзал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IF('D9'!Уч5="","",'D9'!Уч5)</f>
        <v>Сергазиев Муслим</v>
      </c>
      <c r="K37" s="52" t="str">
        <f t="shared" si="0"/>
        <v>-</v>
      </c>
      <c r="L37" s="123" t="str">
        <f>IF('D9'!Уч2="","",'D9'!Уч2)</f>
        <v>Хусаинова Амина</v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IF('D9'!Уч6="","",'D9'!Уч6)</f>
        <v>Канатбаев Даниал</v>
      </c>
      <c r="K38" s="57" t="str">
        <f t="shared" si="0"/>
        <v>-</v>
      </c>
      <c r="L38" s="126" t="str">
        <f>IF('D9'!Уч1="","",'D9'!Уч1)</f>
        <v>Кенесбаев Асылхан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IF('D9'!Уч8="","",'D9'!Уч8)</f>
        <v>Аяпов Абзал</v>
      </c>
      <c r="K39" s="61" t="str">
        <f t="shared" si="0"/>
        <v>-</v>
      </c>
      <c r="L39" s="129" t="str">
        <f>IF('D9'!Уч3="","",'D9'!Уч3)</f>
        <v>Даутов Алдияр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IF('D9'!Уч7="","",'D9'!Уч7)</f>
        <v>Шумаков Александр</v>
      </c>
      <c r="K40" s="65" t="str">
        <f t="shared" si="0"/>
        <v>-</v>
      </c>
      <c r="L40" s="120" t="str">
        <f>IF('D9'!Уч4="","",'D9'!Уч4)</f>
        <v>Тыныбаев Сандыбек</v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IF('D9'!Уч1="","",'D9'!Уч1)</f>
        <v>Кенесбаев Асылхан</v>
      </c>
      <c r="K41" s="52" t="str">
        <f t="shared" si="0"/>
        <v>-</v>
      </c>
      <c r="L41" s="123" t="str">
        <f>IF('D9'!Уч5="","",'D9'!Уч5)</f>
        <v>Сергазиев Муслим</v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IF('D9'!Уч2="","",'D9'!Уч2)</f>
        <v>Хусаинова Амина</v>
      </c>
      <c r="K42" s="57" t="str">
        <f t="shared" si="0"/>
        <v>-</v>
      </c>
      <c r="L42" s="126" t="str">
        <f>IF('D9'!Уч8="","",'D9'!Уч8)</f>
        <v>Аяпов Абзал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IF('D9'!Уч4="","",'D9'!Уч4)</f>
        <v>Тыныбаев Сандыбек</v>
      </c>
      <c r="K43" s="61" t="str">
        <f t="shared" si="0"/>
        <v>-</v>
      </c>
      <c r="L43" s="129" t="str">
        <f>IF('D9'!Уч6="","",'D9'!Уч6)</f>
        <v>Канатбаев Даниал</v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IF('D9'!Уч3="","",'D9'!Уч3)</f>
        <v>Даутов Алдияр</v>
      </c>
      <c r="K44" s="65" t="str">
        <f t="shared" si="0"/>
        <v>-</v>
      </c>
      <c r="L44" s="120" t="str">
        <f>IF('D9'!Уч7="","",'D9'!Уч7)</f>
        <v>Шумаков Александр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IF('D9'!Уч8="","",'D9'!Уч8)</f>
        <v>Аяпов Абзал</v>
      </c>
      <c r="K45" s="52" t="str">
        <f t="shared" si="0"/>
        <v>-</v>
      </c>
      <c r="L45" s="123" t="str">
        <f>IF('D9'!Уч1="","",'D9'!Уч1)</f>
        <v>Кенесбаев Асылхан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IF('D9'!Уч5="","",'D9'!Уч5)</f>
        <v>Сергазиев Муслим</v>
      </c>
      <c r="K46" s="57" t="str">
        <f t="shared" si="0"/>
        <v>-</v>
      </c>
      <c r="L46" s="126" t="str">
        <f>IF('D9'!Уч4="","",'D9'!Уч4)</f>
        <v>Тыныбаев Сандыбек</v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IF('D9'!Уч7="","",'D9'!Уч7)</f>
        <v>Шумаков Александр</v>
      </c>
      <c r="K47" s="61" t="str">
        <f t="shared" si="0"/>
        <v>-</v>
      </c>
      <c r="L47" s="129" t="str">
        <f>IF('D9'!Уч2="","",'D9'!Уч2)</f>
        <v>Хусаинова Амина</v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IF('D9'!Уч6="","",'D9'!Уч6)</f>
        <v>Канатбаев Даниал</v>
      </c>
      <c r="K48" s="65" t="str">
        <f t="shared" si="0"/>
        <v>-</v>
      </c>
      <c r="L48" s="120" t="str">
        <f>IF('D9'!Уч3="","",'D9'!Уч3)</f>
        <v>Даутов Алдияр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IF('D9'!Уч1="","",'D9'!Уч1)</f>
        <v>Кенесбаев Асылхан</v>
      </c>
      <c r="K49" s="52" t="str">
        <f t="shared" si="0"/>
        <v>-</v>
      </c>
      <c r="L49" s="123" t="str">
        <f>IF('D9'!Уч3="","",'D9'!Уч3)</f>
        <v>Даутов Алдияр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IF('D9'!Уч2="","",'D9'!Уч2)</f>
        <v>Хусаинова Амина</v>
      </c>
      <c r="K50" s="57" t="str">
        <f t="shared" si="0"/>
        <v>-</v>
      </c>
      <c r="L50" s="126" t="str">
        <f>IF('D9'!Уч4="","",'D9'!Уч4)</f>
        <v>Тыныбаев Сандыбек</v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IF('D9'!Уч5="","",'D9'!Уч5)</f>
        <v>Сергазиев Муслим</v>
      </c>
      <c r="K51" s="61" t="str">
        <f t="shared" si="0"/>
        <v>-</v>
      </c>
      <c r="L51" s="129" t="str">
        <f>IF('D9'!Уч7="","",'D9'!Уч7)</f>
        <v>Шумаков Александр</v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IF('D9'!Уч6="","",'D9'!Уч6)</f>
        <v>Канатбаев Даниал</v>
      </c>
      <c r="K52" s="65" t="str">
        <f t="shared" si="0"/>
        <v>-</v>
      </c>
      <c r="L52" s="120" t="str">
        <f>IF('D9'!Уч8="","",'D9'!Уч8)</f>
        <v>Аяпов Абзал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IF('D9'!Уч4="","",'D9'!Уч4)</f>
        <v>Тыныбаев Сандыбек</v>
      </c>
      <c r="K53" s="52" t="str">
        <f t="shared" si="0"/>
        <v>-</v>
      </c>
      <c r="L53" s="123" t="str">
        <f>IF('D9'!Уч1="","",'D9'!Уч1)</f>
        <v>Кенесбаев Асылхан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IF('D9'!Уч3="","",'D9'!Уч3)</f>
        <v>Даутов Алдияр</v>
      </c>
      <c r="K54" s="57" t="str">
        <f t="shared" si="0"/>
        <v>-</v>
      </c>
      <c r="L54" s="126" t="str">
        <f>IF('D9'!Уч2="","",'D9'!Уч2)</f>
        <v>Хусаинова Амина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IF('D9'!Уч7="","",'D9'!Уч7)</f>
        <v>Шумаков Александр</v>
      </c>
      <c r="K55" s="61" t="str">
        <f t="shared" si="0"/>
        <v>-</v>
      </c>
      <c r="L55" s="129" t="str">
        <f>IF('D9'!Уч6="","",'D9'!Уч6)</f>
        <v>Канатбаев Даниал</v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IF('D9'!Уч8="","",'D9'!Уч8)</f>
        <v>Аяпов Абзал</v>
      </c>
      <c r="K56" s="65" t="str">
        <f t="shared" si="0"/>
        <v>-</v>
      </c>
      <c r="L56" s="120" t="str">
        <f>IF('D9'!Уч5="","",'D9'!Уч5)</f>
        <v>Сергазиев Муслим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IF('D9'!Уч1="","",'D9'!Уч1)</f>
        <v>Кенесбаев Асылхан</v>
      </c>
      <c r="K57" s="52" t="str">
        <f t="shared" si="0"/>
        <v>-</v>
      </c>
      <c r="L57" s="123" t="str">
        <f>IF('D9'!Уч2="","",'D9'!Уч2)</f>
        <v>Хусаинова Амина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IF('D9'!Уч3="","",'D9'!Уч3)</f>
        <v>Даутов Алдияр</v>
      </c>
      <c r="K58" s="57" t="str">
        <f t="shared" si="0"/>
        <v>-</v>
      </c>
      <c r="L58" s="126" t="str">
        <f>IF('D9'!Уч4="","",'D9'!Уч4)</f>
        <v>Тыныбаев Сандыбек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IF('D9'!Уч5="","",'D9'!Уч5)</f>
        <v>Сергазиев Муслим</v>
      </c>
      <c r="K59" s="61" t="str">
        <f t="shared" si="0"/>
        <v>-</v>
      </c>
      <c r="L59" s="129" t="str">
        <f>IF('D9'!Уч6="","",'D9'!Уч6)</f>
        <v>Канатбаев Даниал</v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IF('D9'!Уч7="","",'D9'!Уч7)</f>
        <v>Шумаков Александр</v>
      </c>
      <c r="K60" s="65" t="str">
        <f t="shared" si="0"/>
        <v>-</v>
      </c>
      <c r="L60" s="120" t="str">
        <f>IF('D9'!Уч8="","",'D9'!Уч8)</f>
        <v>Аяпов Абзал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1112" priority="6">
      <formula>$S$35="сыграна"</formula>
    </cfRule>
  </conditionalFormatting>
  <conditionalFormatting sqref="I36:Q36">
    <cfRule type="expression" dxfId="1111" priority="7">
      <formula>$S$36="сыграна"</formula>
    </cfRule>
  </conditionalFormatting>
  <conditionalFormatting sqref="I37:Q37">
    <cfRule type="expression" dxfId="1110" priority="8">
      <formula>$S$37="сыграна"</formula>
    </cfRule>
  </conditionalFormatting>
  <conditionalFormatting sqref="I38:Q38">
    <cfRule type="expression" dxfId="1109" priority="9">
      <formula>$S$38="сыграна"</formula>
    </cfRule>
  </conditionalFormatting>
  <conditionalFormatting sqref="I39:Q39">
    <cfRule type="expression" dxfId="1108" priority="10">
      <formula>$S$39="сыграна"</formula>
    </cfRule>
  </conditionalFormatting>
  <conditionalFormatting sqref="I40:Q40">
    <cfRule type="expression" dxfId="1107" priority="11">
      <formula>$S$40="сыграна"</formula>
    </cfRule>
  </conditionalFormatting>
  <conditionalFormatting sqref="I41:Q41">
    <cfRule type="expression" dxfId="1106" priority="12">
      <formula>$S$41="сыграна"</formula>
    </cfRule>
  </conditionalFormatting>
  <conditionalFormatting sqref="I42:Q42">
    <cfRule type="expression" dxfId="1105" priority="13">
      <formula>$S$42="сыграна"</formula>
    </cfRule>
  </conditionalFormatting>
  <conditionalFormatting sqref="I43:Q43">
    <cfRule type="expression" dxfId="1104" priority="14">
      <formula>$S$43="сыграна"</formula>
    </cfRule>
  </conditionalFormatting>
  <conditionalFormatting sqref="I46:Q46">
    <cfRule type="expression" dxfId="1103" priority="17">
      <formula>$S$46="сыграна"</formula>
    </cfRule>
  </conditionalFormatting>
  <conditionalFormatting sqref="I47:Q47">
    <cfRule type="expression" dxfId="1102" priority="18">
      <formula>$S$47="сыграна"</formula>
    </cfRule>
  </conditionalFormatting>
  <conditionalFormatting sqref="I48:Q48">
    <cfRule type="expression" dxfId="1101" priority="19">
      <formula>$S$48="сыграна"</formula>
    </cfRule>
  </conditionalFormatting>
  <conditionalFormatting sqref="I49:Q49">
    <cfRule type="expression" dxfId="1100" priority="20">
      <formula>$S$49="сыграна"</formula>
    </cfRule>
  </conditionalFormatting>
  <conditionalFormatting sqref="I50:Q50">
    <cfRule type="expression" dxfId="1099" priority="21">
      <formula>$S$50="сыграна"</formula>
    </cfRule>
  </conditionalFormatting>
  <conditionalFormatting sqref="I51:Q51">
    <cfRule type="expression" dxfId="1098" priority="22">
      <formula>$S$51="сыграна"</formula>
    </cfRule>
  </conditionalFormatting>
  <conditionalFormatting sqref="I52:Q52">
    <cfRule type="expression" dxfId="1097" priority="23">
      <formula>$S$52="сыграна"</formula>
    </cfRule>
  </conditionalFormatting>
  <conditionalFormatting sqref="I53:Q53">
    <cfRule type="expression" dxfId="1096" priority="24">
      <formula>$S$53="сыграна"</formula>
    </cfRule>
  </conditionalFormatting>
  <conditionalFormatting sqref="I54:Q54">
    <cfRule type="expression" dxfId="1095" priority="25">
      <formula>$S$54="сыграна"</formula>
    </cfRule>
  </conditionalFormatting>
  <conditionalFormatting sqref="I55:Q55">
    <cfRule type="expression" dxfId="1094" priority="26">
      <formula>$S$55="сыграна"</formula>
    </cfRule>
  </conditionalFormatting>
  <conditionalFormatting sqref="I33:R33 P10:P12 L22:L24">
    <cfRule type="expression" dxfId="1093" priority="31">
      <formula>$S$33="встреча играется"</formula>
    </cfRule>
  </conditionalFormatting>
  <conditionalFormatting sqref="I33:R33">
    <cfRule type="expression" dxfId="1092" priority="4">
      <formula>$S$33="сыграна"</formula>
    </cfRule>
  </conditionalFormatting>
  <conditionalFormatting sqref="I34:R34 O13:O15 M19:M21">
    <cfRule type="expression" dxfId="1091" priority="32">
      <formula>$S$34="встреча играется"</formula>
    </cfRule>
  </conditionalFormatting>
  <conditionalFormatting sqref="I34:R34">
    <cfRule type="expression" dxfId="1090" priority="5">
      <formula>$S$34="сыграна"</formula>
    </cfRule>
  </conditionalFormatting>
  <conditionalFormatting sqref="I35:R35 Q7:Q9 K25:K27">
    <cfRule type="expression" dxfId="1089" priority="33">
      <formula>$S$35="встреча играется"</formula>
    </cfRule>
  </conditionalFormatting>
  <conditionalFormatting sqref="I36:R36 R16:R18 N28:N30">
    <cfRule type="expression" dxfId="1088" priority="34">
      <formula>$S$36="встреча играется"</formula>
    </cfRule>
  </conditionalFormatting>
  <conditionalFormatting sqref="I37:R37 O10:O12 L19:L21">
    <cfRule type="expression" dxfId="1087" priority="35">
      <formula>$S$37="встреча играется"</formula>
    </cfRule>
  </conditionalFormatting>
  <conditionalFormatting sqref="I38:R38 P7:P9 K22:K24">
    <cfRule type="expression" dxfId="1086" priority="36">
      <formula>$S$38="встреча играется"</formula>
    </cfRule>
  </conditionalFormatting>
  <conditionalFormatting sqref="I39:R39 R13:R15 M28:M30">
    <cfRule type="expression" dxfId="1085" priority="37">
      <formula>$S$39="встреча играется"</formula>
    </cfRule>
  </conditionalFormatting>
  <conditionalFormatting sqref="I40:R40 Q16:Q18 N25:N27">
    <cfRule type="expression" dxfId="1084" priority="38">
      <formula>$S$40="встреча играется"</formula>
    </cfRule>
  </conditionalFormatting>
  <conditionalFormatting sqref="I41:R41 O7:O9 K19:K21">
    <cfRule type="expression" dxfId="1083" priority="39">
      <formula>$S$41="встреча играется"</formula>
    </cfRule>
  </conditionalFormatting>
  <conditionalFormatting sqref="I42:R42 R10:R12 L28:L30">
    <cfRule type="expression" dxfId="1082" priority="40">
      <formula>$S$42="встреча играется"</formula>
    </cfRule>
  </conditionalFormatting>
  <conditionalFormatting sqref="I43:R43 P16:P18 N22:N24">
    <cfRule type="expression" dxfId="1081" priority="41">
      <formula>$S$43="встреча играется"</formula>
    </cfRule>
  </conditionalFormatting>
  <conditionalFormatting sqref="I44:R44 Q13:Q15 M25:M27">
    <cfRule type="expression" dxfId="1080" priority="42">
      <formula>$S$44="встреча играется"</formula>
    </cfRule>
  </conditionalFormatting>
  <conditionalFormatting sqref="I44:R44">
    <cfRule type="expression" dxfId="1079" priority="15">
      <formula>$S$44="сыграна"</formula>
    </cfRule>
  </conditionalFormatting>
  <conditionalFormatting sqref="I45:R45 R7:R9 K28:K30">
    <cfRule type="expression" dxfId="1078" priority="43">
      <formula>$S$45="встреча играется"</formula>
    </cfRule>
  </conditionalFormatting>
  <conditionalFormatting sqref="I45:R45">
    <cfRule type="expression" dxfId="1077" priority="16">
      <formula>$S$45="сыграна"</formula>
    </cfRule>
  </conditionalFormatting>
  <conditionalFormatting sqref="I46:R46 O16:O18 N19:N21">
    <cfRule type="expression" dxfId="1076" priority="44">
      <formula>$S$46="встреча играется"</formula>
    </cfRule>
  </conditionalFormatting>
  <conditionalFormatting sqref="I47:R47 Q10:Q12 L25:L27">
    <cfRule type="expression" dxfId="1075" priority="45">
      <formula>$S$47="встреча играется"</formula>
    </cfRule>
  </conditionalFormatting>
  <conditionalFormatting sqref="I48:R48 P13:P15 M22:M24">
    <cfRule type="expression" dxfId="1074" priority="46">
      <formula>$S$48="встреча играется"</formula>
    </cfRule>
  </conditionalFormatting>
  <conditionalFormatting sqref="I49:R49 M7:M9 K13:K15">
    <cfRule type="expression" dxfId="1073" priority="47">
      <formula>$S$49="встреча играется"</formula>
    </cfRule>
  </conditionalFormatting>
  <conditionalFormatting sqref="I50:R50 N10:N12 L16:L18">
    <cfRule type="expression" dxfId="1072" priority="48">
      <formula>$S$50="встреча играется"</formula>
    </cfRule>
  </conditionalFormatting>
  <conditionalFormatting sqref="I51:R51 Q19:Q21 O25:O27">
    <cfRule type="expression" dxfId="1071" priority="49">
      <formula>$S$51="встреча играется"</formula>
    </cfRule>
  </conditionalFormatting>
  <conditionalFormatting sqref="I52:R52 R22:R24 P28:P30">
    <cfRule type="expression" dxfId="1070" priority="50">
      <formula>$S$52="встреча играется"</formula>
    </cfRule>
  </conditionalFormatting>
  <conditionalFormatting sqref="I53:R53 N7:N9 K16:K18">
    <cfRule type="expression" dxfId="1069" priority="51">
      <formula>$S$53="встреча играется"</formula>
    </cfRule>
  </conditionalFormatting>
  <conditionalFormatting sqref="I54:R54 M10:M12 L13:L15">
    <cfRule type="expression" dxfId="1068" priority="52">
      <formula>$S$54="встреча играется"</formula>
    </cfRule>
  </conditionalFormatting>
  <conditionalFormatting sqref="I55:R55 Q22:Q24 P25:P27">
    <cfRule type="expression" dxfId="1067" priority="27">
      <formula>$S$55="встреча играется"</formula>
    </cfRule>
  </conditionalFormatting>
  <conditionalFormatting sqref="I56:R56 R19:R21 O28:O30">
    <cfRule type="expression" dxfId="1066" priority="53">
      <formula>$S$56="встреча играется"</formula>
    </cfRule>
  </conditionalFormatting>
  <conditionalFormatting sqref="I56:R56">
    <cfRule type="expression" dxfId="1065" priority="3">
      <formula>$S$56="сыграна"</formula>
    </cfRule>
  </conditionalFormatting>
  <conditionalFormatting sqref="I57:R57 L7:L9 K10:K12">
    <cfRule type="expression" dxfId="1064" priority="54">
      <formula>$S$57="встреча играется"</formula>
    </cfRule>
  </conditionalFormatting>
  <conditionalFormatting sqref="I57:R57">
    <cfRule type="expression" dxfId="1063" priority="2">
      <formula>$S$57="сыграна"</formula>
    </cfRule>
  </conditionalFormatting>
  <conditionalFormatting sqref="I58:R58 N13:N15 M16:M18">
    <cfRule type="expression" dxfId="1062" priority="55">
      <formula>$S$58="встреча играется"</formula>
    </cfRule>
  </conditionalFormatting>
  <conditionalFormatting sqref="I58:R58">
    <cfRule type="expression" dxfId="1061" priority="28">
      <formula>$S$58="сыграна"</formula>
    </cfRule>
  </conditionalFormatting>
  <conditionalFormatting sqref="I59:R59 P19:P21 O22:O24">
    <cfRule type="expression" dxfId="1060" priority="56">
      <formula>$S$59="встреча играется"</formula>
    </cfRule>
  </conditionalFormatting>
  <conditionalFormatting sqref="I59:R59">
    <cfRule type="expression" dxfId="1059" priority="29">
      <formula>$S$59="сыграна"</formula>
    </cfRule>
  </conditionalFormatting>
  <conditionalFormatting sqref="I60:R60 R25:R27 Q28:Q30">
    <cfRule type="expression" dxfId="1058" priority="57">
      <formula>$S$60="встреча играется"</formula>
    </cfRule>
  </conditionalFormatting>
  <conditionalFormatting sqref="I60:R60">
    <cfRule type="expression" dxfId="1057" priority="30">
      <formula>$S$60="сыграна"</formula>
    </cfRule>
  </conditionalFormatting>
  <conditionalFormatting sqref="J7:J30">
    <cfRule type="endsWith" dxfId="1056" priority="1" operator="endsWith" text="+">
      <formula>RIGHT((J7),LEN("+"))=("+")</formula>
    </cfRule>
  </conditionalFormatting>
  <dataValidations count="1">
    <dataValidation type="list" allowBlank="1" sqref="P33:P60" xr:uid="{00000000-0002-0000-3800-000000000000}">
      <formula1>'D9'!Список_счета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IF('E1'!Уч2="","",'E1'!Уч2)</f>
        <v/>
      </c>
      <c r="K33" s="52" t="str">
        <f t="shared" ref="K33:K60" si="0">"-"</f>
        <v>-</v>
      </c>
      <c r="L33" s="123" t="str">
        <f>IF('E1'!Уч6="","",'E1'!Уч6)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IF('E1'!Уч3="","",'E1'!Уч3)</f>
        <v/>
      </c>
      <c r="K34" s="57" t="str">
        <f t="shared" si="0"/>
        <v>-</v>
      </c>
      <c r="L34" s="126" t="str">
        <f>IF('E1'!Уч5="","",'E1'!Уч5)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IF('E1'!Уч1="","",'E1'!Уч1)</f>
        <v/>
      </c>
      <c r="K35" s="61" t="str">
        <f t="shared" si="0"/>
        <v>-</v>
      </c>
      <c r="L35" s="129" t="str">
        <f>IF('E1'!Уч7="","",'E1'!Уч7)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IF('E1'!Уч4="","",'E1'!Уч4)</f>
        <v/>
      </c>
      <c r="K36" s="65" t="str">
        <f t="shared" si="0"/>
        <v>-</v>
      </c>
      <c r="L36" s="120" t="str">
        <f>IF('E1'!Уч8="","",'E1'!Уч8)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IF('E1'!Уч5="","",'E1'!Уч5)</f>
        <v/>
      </c>
      <c r="K37" s="52" t="str">
        <f t="shared" si="0"/>
        <v>-</v>
      </c>
      <c r="L37" s="123" t="str">
        <f>IF('E1'!Уч2="","",'E1'!Уч2)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IF('E1'!Уч6="","",'E1'!Уч6)</f>
        <v/>
      </c>
      <c r="K38" s="57" t="str">
        <f t="shared" si="0"/>
        <v>-</v>
      </c>
      <c r="L38" s="126" t="str">
        <f>IF('E1'!Уч1="","",'E1'!Уч1)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IF('E1'!Уч8="","",'E1'!Уч8)</f>
        <v/>
      </c>
      <c r="K39" s="61" t="str">
        <f t="shared" si="0"/>
        <v>-</v>
      </c>
      <c r="L39" s="129" t="str">
        <f>IF('E1'!Уч3="","",'E1'!Уч3)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IF('E1'!Уч7="","",'E1'!Уч7)</f>
        <v/>
      </c>
      <c r="K40" s="65" t="str">
        <f t="shared" si="0"/>
        <v>-</v>
      </c>
      <c r="L40" s="120" t="str">
        <f>IF('E1'!Уч4="","",'E1'!Уч4)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IF('E1'!Уч1="","",'E1'!Уч1)</f>
        <v/>
      </c>
      <c r="K41" s="52" t="str">
        <f t="shared" si="0"/>
        <v>-</v>
      </c>
      <c r="L41" s="123" t="str">
        <f>IF('E1'!Уч5="","",'E1'!Уч5)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IF('E1'!Уч2="","",'E1'!Уч2)</f>
        <v/>
      </c>
      <c r="K42" s="57" t="str">
        <f t="shared" si="0"/>
        <v>-</v>
      </c>
      <c r="L42" s="126" t="str">
        <f>IF('E1'!Уч8="","",'E1'!Уч8)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IF('E1'!Уч4="","",'E1'!Уч4)</f>
        <v/>
      </c>
      <c r="K43" s="61" t="str">
        <f t="shared" si="0"/>
        <v>-</v>
      </c>
      <c r="L43" s="129" t="str">
        <f>IF('E1'!Уч6="","",'E1'!Уч6)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IF('E1'!Уч3="","",'E1'!Уч3)</f>
        <v/>
      </c>
      <c r="K44" s="65" t="str">
        <f t="shared" si="0"/>
        <v>-</v>
      </c>
      <c r="L44" s="120" t="str">
        <f>IF('E1'!Уч7="","",'E1'!Уч7)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IF('E1'!Уч8="","",'E1'!Уч8)</f>
        <v/>
      </c>
      <c r="K45" s="52" t="str">
        <f t="shared" si="0"/>
        <v>-</v>
      </c>
      <c r="L45" s="123" t="str">
        <f>IF('E1'!Уч1="","",'E1'!Уч1)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IF('E1'!Уч5="","",'E1'!Уч5)</f>
        <v/>
      </c>
      <c r="K46" s="57" t="str">
        <f t="shared" si="0"/>
        <v>-</v>
      </c>
      <c r="L46" s="126" t="str">
        <f>IF('E1'!Уч4="","",'E1'!Уч4)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IF('E1'!Уч7="","",'E1'!Уч7)</f>
        <v/>
      </c>
      <c r="K47" s="61" t="str">
        <f t="shared" si="0"/>
        <v>-</v>
      </c>
      <c r="L47" s="129" t="str">
        <f>IF('E1'!Уч2="","",'E1'!Уч2)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IF('E1'!Уч6="","",'E1'!Уч6)</f>
        <v/>
      </c>
      <c r="K48" s="65" t="str">
        <f t="shared" si="0"/>
        <v>-</v>
      </c>
      <c r="L48" s="120" t="str">
        <f>IF('E1'!Уч3="","",'E1'!Уч3)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IF('E1'!Уч1="","",'E1'!Уч1)</f>
        <v/>
      </c>
      <c r="K49" s="52" t="str">
        <f t="shared" si="0"/>
        <v>-</v>
      </c>
      <c r="L49" s="123" t="str">
        <f>IF('E1'!Уч3="","",'E1'!Уч3)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IF('E1'!Уч2="","",'E1'!Уч2)</f>
        <v/>
      </c>
      <c r="K50" s="57" t="str">
        <f t="shared" si="0"/>
        <v>-</v>
      </c>
      <c r="L50" s="126" t="str">
        <f>IF('E1'!Уч4="","",'E1'!Уч4)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IF('E1'!Уч5="","",'E1'!Уч5)</f>
        <v/>
      </c>
      <c r="K51" s="61" t="str">
        <f t="shared" si="0"/>
        <v>-</v>
      </c>
      <c r="L51" s="129" t="str">
        <f>IF('E1'!Уч7="","",'E1'!Уч7)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IF('E1'!Уч6="","",'E1'!Уч6)</f>
        <v/>
      </c>
      <c r="K52" s="65" t="str">
        <f t="shared" si="0"/>
        <v>-</v>
      </c>
      <c r="L52" s="120" t="str">
        <f>IF('E1'!Уч8="","",'E1'!Уч8)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IF('E1'!Уч4="","",'E1'!Уч4)</f>
        <v/>
      </c>
      <c r="K53" s="52" t="str">
        <f t="shared" si="0"/>
        <v>-</v>
      </c>
      <c r="L53" s="123" t="str">
        <f>IF('E1'!Уч1="","",'E1'!Уч1)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IF('E1'!Уч3="","",'E1'!Уч3)</f>
        <v/>
      </c>
      <c r="K54" s="57" t="str">
        <f t="shared" si="0"/>
        <v>-</v>
      </c>
      <c r="L54" s="126" t="str">
        <f>IF('E1'!Уч2="","",'E1'!Уч2)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IF('E1'!Уч7="","",'E1'!Уч7)</f>
        <v/>
      </c>
      <c r="K55" s="61" t="str">
        <f t="shared" si="0"/>
        <v>-</v>
      </c>
      <c r="L55" s="129" t="str">
        <f>IF('E1'!Уч6="","",'E1'!Уч6)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IF('E1'!Уч8="","",'E1'!Уч8)</f>
        <v/>
      </c>
      <c r="K56" s="65" t="str">
        <f t="shared" si="0"/>
        <v>-</v>
      </c>
      <c r="L56" s="120" t="str">
        <f>IF('E1'!Уч5="","",'E1'!Уч5)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IF('E1'!Уч1="","",'E1'!Уч1)</f>
        <v/>
      </c>
      <c r="K57" s="52" t="str">
        <f t="shared" si="0"/>
        <v>-</v>
      </c>
      <c r="L57" s="123" t="str">
        <f>IF('E1'!Уч2="","",'E1'!Уч2)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IF('E1'!Уч3="","",'E1'!Уч3)</f>
        <v/>
      </c>
      <c r="K58" s="57" t="str">
        <f t="shared" si="0"/>
        <v>-</v>
      </c>
      <c r="L58" s="126" t="str">
        <f>IF('E1'!Уч4="","",'E1'!Уч4)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IF('E1'!Уч5="","",'E1'!Уч5)</f>
        <v/>
      </c>
      <c r="K59" s="61" t="str">
        <f t="shared" si="0"/>
        <v>-</v>
      </c>
      <c r="L59" s="129" t="str">
        <f>IF('E1'!Уч6="","",'E1'!Уч6)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IF('E1'!Уч7="","",'E1'!Уч7)</f>
        <v/>
      </c>
      <c r="K60" s="65" t="str">
        <f t="shared" si="0"/>
        <v>-</v>
      </c>
      <c r="L60" s="120" t="str">
        <f>IF('E1'!Уч8="","",'E1'!Уч8)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055" priority="5">
      <formula>$S$35="сыграна"</formula>
    </cfRule>
  </conditionalFormatting>
  <conditionalFormatting sqref="I36:Q36">
    <cfRule type="expression" dxfId="1054" priority="6">
      <formula>$S$36="сыграна"</formula>
    </cfRule>
  </conditionalFormatting>
  <conditionalFormatting sqref="I37:Q37">
    <cfRule type="expression" dxfId="1053" priority="7">
      <formula>$S$37="сыграна"</formula>
    </cfRule>
  </conditionalFormatting>
  <conditionalFormatting sqref="I38:Q38">
    <cfRule type="expression" dxfId="1052" priority="8">
      <formula>$S$38="сыграна"</formula>
    </cfRule>
  </conditionalFormatting>
  <conditionalFormatting sqref="I39:Q39">
    <cfRule type="expression" dxfId="1051" priority="9">
      <formula>$S$39="сыграна"</formula>
    </cfRule>
  </conditionalFormatting>
  <conditionalFormatting sqref="I40:Q40">
    <cfRule type="expression" dxfId="1050" priority="10">
      <formula>$S$40="сыграна"</formula>
    </cfRule>
  </conditionalFormatting>
  <conditionalFormatting sqref="I41:Q41">
    <cfRule type="expression" dxfId="1049" priority="11">
      <formula>$S$41="сыграна"</formula>
    </cfRule>
  </conditionalFormatting>
  <conditionalFormatting sqref="I42:Q42">
    <cfRule type="expression" dxfId="1048" priority="12">
      <formula>$S$42="сыграна"</formula>
    </cfRule>
  </conditionalFormatting>
  <conditionalFormatting sqref="I43:Q43">
    <cfRule type="expression" dxfId="1047" priority="13">
      <formula>$S$43="сыграна"</formula>
    </cfRule>
  </conditionalFormatting>
  <conditionalFormatting sqref="I46:Q46">
    <cfRule type="expression" dxfId="1046" priority="16">
      <formula>$S$46="сыграна"</formula>
    </cfRule>
  </conditionalFormatting>
  <conditionalFormatting sqref="I47:Q47">
    <cfRule type="expression" dxfId="1045" priority="17">
      <formula>$S$47="сыграна"</formula>
    </cfRule>
  </conditionalFormatting>
  <conditionalFormatting sqref="I48:Q48">
    <cfRule type="expression" dxfId="1044" priority="18">
      <formula>$S$48="сыграна"</formula>
    </cfRule>
  </conditionalFormatting>
  <conditionalFormatting sqref="I49:Q49">
    <cfRule type="expression" dxfId="1043" priority="19">
      <formula>$S$49="сыграна"</formula>
    </cfRule>
  </conditionalFormatting>
  <conditionalFormatting sqref="I50:Q50">
    <cfRule type="expression" dxfId="1042" priority="20">
      <formula>$S$50="сыграна"</formula>
    </cfRule>
  </conditionalFormatting>
  <conditionalFormatting sqref="I51:Q51">
    <cfRule type="expression" dxfId="1041" priority="21">
      <formula>$S$51="сыграна"</formula>
    </cfRule>
  </conditionalFormatting>
  <conditionalFormatting sqref="I52:Q52">
    <cfRule type="expression" dxfId="1040" priority="22">
      <formula>$S$52="сыграна"</formula>
    </cfRule>
  </conditionalFormatting>
  <conditionalFormatting sqref="I53:Q53">
    <cfRule type="expression" dxfId="1039" priority="23">
      <formula>$S$53="сыграна"</formula>
    </cfRule>
  </conditionalFormatting>
  <conditionalFormatting sqref="I54:Q54">
    <cfRule type="expression" dxfId="1038" priority="24">
      <formula>$S$54="сыграна"</formula>
    </cfRule>
  </conditionalFormatting>
  <conditionalFormatting sqref="I55:Q55">
    <cfRule type="expression" dxfId="1037" priority="25">
      <formula>$S$55="сыграна"</formula>
    </cfRule>
  </conditionalFormatting>
  <conditionalFormatting sqref="I33:R33 P10:P12 L22:L24">
    <cfRule type="expression" dxfId="1036" priority="30">
      <formula>$S$33="встреча играется"</formula>
    </cfRule>
  </conditionalFormatting>
  <conditionalFormatting sqref="I33:R33">
    <cfRule type="expression" dxfId="1035" priority="3">
      <formula>$S$33="сыграна"</formula>
    </cfRule>
  </conditionalFormatting>
  <conditionalFormatting sqref="I34:R34 O13:O15 M19:M21">
    <cfRule type="expression" dxfId="1034" priority="31">
      <formula>$S$34="встреча играется"</formula>
    </cfRule>
  </conditionalFormatting>
  <conditionalFormatting sqref="I34:R34">
    <cfRule type="expression" dxfId="1033" priority="4">
      <formula>$S$34="сыграна"</formula>
    </cfRule>
  </conditionalFormatting>
  <conditionalFormatting sqref="I35:R35 Q7:Q9 K25:K27">
    <cfRule type="expression" dxfId="1032" priority="32">
      <formula>$S$35="встреча играется"</formula>
    </cfRule>
  </conditionalFormatting>
  <conditionalFormatting sqref="I36:R36 R16:R18 N28:N30">
    <cfRule type="expression" dxfId="1031" priority="33">
      <formula>$S$36="встреча играется"</formula>
    </cfRule>
  </conditionalFormatting>
  <conditionalFormatting sqref="I37:R37 O10:O12 L19:L21">
    <cfRule type="expression" dxfId="1030" priority="34">
      <formula>$S$37="встреча играется"</formula>
    </cfRule>
  </conditionalFormatting>
  <conditionalFormatting sqref="I38:R38 P7:P9 K22:K24">
    <cfRule type="expression" dxfId="1029" priority="35">
      <formula>$S$38="встреча играется"</formula>
    </cfRule>
  </conditionalFormatting>
  <conditionalFormatting sqref="I39:R39 R13:R15 M28:M30">
    <cfRule type="expression" dxfId="1028" priority="36">
      <formula>$S$39="встреча играется"</formula>
    </cfRule>
  </conditionalFormatting>
  <conditionalFormatting sqref="I40:R40 Q16:Q18 N25:N27">
    <cfRule type="expression" dxfId="1027" priority="37">
      <formula>$S$40="встреча играется"</formula>
    </cfRule>
  </conditionalFormatting>
  <conditionalFormatting sqref="I41:R41 O7:O9 K19:K21">
    <cfRule type="expression" dxfId="1026" priority="38">
      <formula>$S$41="встреча играется"</formula>
    </cfRule>
  </conditionalFormatting>
  <conditionalFormatting sqref="I42:R42 R10:R12 L28:L30">
    <cfRule type="expression" dxfId="1025" priority="39">
      <formula>$S$42="встреча играется"</formula>
    </cfRule>
  </conditionalFormatting>
  <conditionalFormatting sqref="I43:R43 P16:P18 N22:N24">
    <cfRule type="expression" dxfId="1024" priority="40">
      <formula>$S$43="встреча играется"</formula>
    </cfRule>
  </conditionalFormatting>
  <conditionalFormatting sqref="I44:R44 Q13:Q15 M25:M27">
    <cfRule type="expression" dxfId="1023" priority="41">
      <formula>$S$44="встреча играется"</formula>
    </cfRule>
  </conditionalFormatting>
  <conditionalFormatting sqref="I44:R44">
    <cfRule type="expression" dxfId="1022" priority="14">
      <formula>$S$44="сыграна"</formula>
    </cfRule>
  </conditionalFormatting>
  <conditionalFormatting sqref="I45:R45 R7:R9 K28:K30">
    <cfRule type="expression" dxfId="1021" priority="42">
      <formula>$S$45="встреча играется"</formula>
    </cfRule>
  </conditionalFormatting>
  <conditionalFormatting sqref="I45:R45">
    <cfRule type="expression" dxfId="1020" priority="15">
      <formula>$S$45="сыграна"</formula>
    </cfRule>
  </conditionalFormatting>
  <conditionalFormatting sqref="I46:R46 O16:O18 N19:N21">
    <cfRule type="expression" dxfId="1019" priority="43">
      <formula>$S$46="встреча играется"</formula>
    </cfRule>
  </conditionalFormatting>
  <conditionalFormatting sqref="I47:R47 Q10:Q12 L25:L27">
    <cfRule type="expression" dxfId="1018" priority="44">
      <formula>$S$47="встреча играется"</formula>
    </cfRule>
  </conditionalFormatting>
  <conditionalFormatting sqref="I48:R48 P13:P15 M22:M24">
    <cfRule type="expression" dxfId="1017" priority="45">
      <formula>$S$48="встреча играется"</formula>
    </cfRule>
  </conditionalFormatting>
  <conditionalFormatting sqref="I49:R49 M7:M9 K13:K15">
    <cfRule type="expression" dxfId="1016" priority="46">
      <formula>$S$49="встреча играется"</formula>
    </cfRule>
  </conditionalFormatting>
  <conditionalFormatting sqref="I50:R50 N10:N12 L16:L18">
    <cfRule type="expression" dxfId="1015" priority="47">
      <formula>$S$50="встреча играется"</formula>
    </cfRule>
  </conditionalFormatting>
  <conditionalFormatting sqref="I51:R51 Q19:Q21 O25:O27">
    <cfRule type="expression" dxfId="1014" priority="48">
      <formula>$S$51="встреча играется"</formula>
    </cfRule>
  </conditionalFormatting>
  <conditionalFormatting sqref="I52:R52 R22:R24 P28:P30">
    <cfRule type="expression" dxfId="1013" priority="49">
      <formula>$S$52="встреча играется"</formula>
    </cfRule>
  </conditionalFormatting>
  <conditionalFormatting sqref="I53:R53 N7:N9 K16:K18">
    <cfRule type="expression" dxfId="1012" priority="50">
      <formula>$S$53="встреча играется"</formula>
    </cfRule>
  </conditionalFormatting>
  <conditionalFormatting sqref="I54:R54 M10:M12 L13:L15">
    <cfRule type="expression" dxfId="1011" priority="51">
      <formula>$S$54="встреча играется"</formula>
    </cfRule>
  </conditionalFormatting>
  <conditionalFormatting sqref="I55:R55 Q22:Q24 P25:P27">
    <cfRule type="expression" dxfId="1010" priority="26">
      <formula>$S$55="встреча играется"</formula>
    </cfRule>
  </conditionalFormatting>
  <conditionalFormatting sqref="I56:R56 R19:R21 O28:O30">
    <cfRule type="expression" dxfId="1009" priority="52">
      <formula>$S$56="встреча играется"</formula>
    </cfRule>
  </conditionalFormatting>
  <conditionalFormatting sqref="I56:R56">
    <cfRule type="expression" dxfId="1008" priority="2">
      <formula>$S$56="сыграна"</formula>
    </cfRule>
  </conditionalFormatting>
  <conditionalFormatting sqref="I57:R57 L7:L9 K10:K12">
    <cfRule type="expression" dxfId="1007" priority="53">
      <formula>$S$57="встреча играется"</formula>
    </cfRule>
  </conditionalFormatting>
  <conditionalFormatting sqref="I57:R57">
    <cfRule type="expression" dxfId="1006" priority="1">
      <formula>$S$57="сыграна"</formula>
    </cfRule>
  </conditionalFormatting>
  <conditionalFormatting sqref="I58:R58 N13:N15 M16:M18">
    <cfRule type="expression" dxfId="1005" priority="54">
      <formula>$S$58="встреча играется"</formula>
    </cfRule>
  </conditionalFormatting>
  <conditionalFormatting sqref="I58:R58">
    <cfRule type="expression" dxfId="1004" priority="27">
      <formula>$S$58="сыграна"</formula>
    </cfRule>
  </conditionalFormatting>
  <conditionalFormatting sqref="I59:R59 P19:P21 O22:O24">
    <cfRule type="expression" dxfId="1003" priority="55">
      <formula>$S$59="встреча играется"</formula>
    </cfRule>
  </conditionalFormatting>
  <conditionalFormatting sqref="I59:R59">
    <cfRule type="expression" dxfId="1002" priority="28">
      <formula>$S$59="сыграна"</formula>
    </cfRule>
  </conditionalFormatting>
  <conditionalFormatting sqref="I60:R60 R25:R27 Q28:Q30">
    <cfRule type="expression" dxfId="1001" priority="56">
      <formula>$S$60="встреча играется"</formula>
    </cfRule>
  </conditionalFormatting>
  <conditionalFormatting sqref="I60:R60">
    <cfRule type="expression" dxfId="1000" priority="29">
      <formula>$S$60="сыграна"</formula>
    </cfRule>
  </conditionalFormatting>
  <dataValidations count="1">
    <dataValidation type="list" allowBlank="1" sqref="P33:P60" xr:uid="{00000000-0002-0000-3900-000000000000}">
      <formula1>'E1'!Список_счета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IF('E2'!Уч2="","",'E2'!Уч2)</f>
        <v/>
      </c>
      <c r="K33" s="52" t="str">
        <f t="shared" ref="K33:K60" si="0">"-"</f>
        <v>-</v>
      </c>
      <c r="L33" s="123" t="str">
        <f>IF('E2'!Уч6="","",'E2'!Уч6)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IF('E2'!Уч3="","",'E2'!Уч3)</f>
        <v/>
      </c>
      <c r="K34" s="57" t="str">
        <f t="shared" si="0"/>
        <v>-</v>
      </c>
      <c r="L34" s="126" t="str">
        <f>IF('E2'!Уч5="","",'E2'!Уч5)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IF('E2'!Уч1="","",'E2'!Уч1)</f>
        <v/>
      </c>
      <c r="K35" s="61" t="str">
        <f t="shared" si="0"/>
        <v>-</v>
      </c>
      <c r="L35" s="129" t="str">
        <f>IF('E2'!Уч7="","",'E2'!Уч7)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IF('E2'!Уч4="","",'E2'!Уч4)</f>
        <v/>
      </c>
      <c r="K36" s="65" t="str">
        <f t="shared" si="0"/>
        <v>-</v>
      </c>
      <c r="L36" s="120" t="str">
        <f>IF('E2'!Уч8="","",'E2'!Уч8)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IF('E2'!Уч5="","",'E2'!Уч5)</f>
        <v/>
      </c>
      <c r="K37" s="52" t="str">
        <f t="shared" si="0"/>
        <v>-</v>
      </c>
      <c r="L37" s="123" t="str">
        <f>IF('E2'!Уч2="","",'E2'!Уч2)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IF('E2'!Уч6="","",'E2'!Уч6)</f>
        <v/>
      </c>
      <c r="K38" s="57" t="str">
        <f t="shared" si="0"/>
        <v>-</v>
      </c>
      <c r="L38" s="126" t="str">
        <f>IF('E2'!Уч1="","",'E2'!Уч1)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IF('E2'!Уч8="","",'E2'!Уч8)</f>
        <v/>
      </c>
      <c r="K39" s="61" t="str">
        <f t="shared" si="0"/>
        <v>-</v>
      </c>
      <c r="L39" s="129" t="str">
        <f>IF('E2'!Уч3="","",'E2'!Уч3)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IF('E2'!Уч7="","",'E2'!Уч7)</f>
        <v/>
      </c>
      <c r="K40" s="65" t="str">
        <f t="shared" si="0"/>
        <v>-</v>
      </c>
      <c r="L40" s="120" t="str">
        <f>IF('E2'!Уч4="","",'E2'!Уч4)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IF('E2'!Уч1="","",'E2'!Уч1)</f>
        <v/>
      </c>
      <c r="K41" s="52" t="str">
        <f t="shared" si="0"/>
        <v>-</v>
      </c>
      <c r="L41" s="123" t="str">
        <f>IF('E2'!Уч5="","",'E2'!Уч5)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IF('E2'!Уч2="","",'E2'!Уч2)</f>
        <v/>
      </c>
      <c r="K42" s="57" t="str">
        <f t="shared" si="0"/>
        <v>-</v>
      </c>
      <c r="L42" s="126" t="str">
        <f>IF('E2'!Уч8="","",'E2'!Уч8)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IF('E2'!Уч4="","",'E2'!Уч4)</f>
        <v/>
      </c>
      <c r="K43" s="61" t="str">
        <f t="shared" si="0"/>
        <v>-</v>
      </c>
      <c r="L43" s="129" t="str">
        <f>IF('E2'!Уч6="","",'E2'!Уч6)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IF('E2'!Уч3="","",'E2'!Уч3)</f>
        <v/>
      </c>
      <c r="K44" s="65" t="str">
        <f t="shared" si="0"/>
        <v>-</v>
      </c>
      <c r="L44" s="120" t="str">
        <f>IF('E2'!Уч7="","",'E2'!Уч7)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IF('E2'!Уч8="","",'E2'!Уч8)</f>
        <v/>
      </c>
      <c r="K45" s="52" t="str">
        <f t="shared" si="0"/>
        <v>-</v>
      </c>
      <c r="L45" s="123" t="str">
        <f>IF('E2'!Уч1="","",'E2'!Уч1)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IF('E2'!Уч5="","",'E2'!Уч5)</f>
        <v/>
      </c>
      <c r="K46" s="57" t="str">
        <f t="shared" si="0"/>
        <v>-</v>
      </c>
      <c r="L46" s="126" t="str">
        <f>IF('E2'!Уч4="","",'E2'!Уч4)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IF('E2'!Уч7="","",'E2'!Уч7)</f>
        <v/>
      </c>
      <c r="K47" s="61" t="str">
        <f t="shared" si="0"/>
        <v>-</v>
      </c>
      <c r="L47" s="129" t="str">
        <f>IF('E2'!Уч2="","",'E2'!Уч2)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IF('E2'!Уч6="","",'E2'!Уч6)</f>
        <v/>
      </c>
      <c r="K48" s="65" t="str">
        <f t="shared" si="0"/>
        <v>-</v>
      </c>
      <c r="L48" s="120" t="str">
        <f>IF('E2'!Уч3="","",'E2'!Уч3)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IF('E2'!Уч1="","",'E2'!Уч1)</f>
        <v/>
      </c>
      <c r="K49" s="52" t="str">
        <f t="shared" si="0"/>
        <v>-</v>
      </c>
      <c r="L49" s="123" t="str">
        <f>IF('E2'!Уч3="","",'E2'!Уч3)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IF('E2'!Уч2="","",'E2'!Уч2)</f>
        <v/>
      </c>
      <c r="K50" s="57" t="str">
        <f t="shared" si="0"/>
        <v>-</v>
      </c>
      <c r="L50" s="126" t="str">
        <f>IF('E2'!Уч4="","",'E2'!Уч4)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IF('E2'!Уч5="","",'E2'!Уч5)</f>
        <v/>
      </c>
      <c r="K51" s="61" t="str">
        <f t="shared" si="0"/>
        <v>-</v>
      </c>
      <c r="L51" s="129" t="str">
        <f>IF('E2'!Уч7="","",'E2'!Уч7)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IF('E2'!Уч6="","",'E2'!Уч6)</f>
        <v/>
      </c>
      <c r="K52" s="65" t="str">
        <f t="shared" si="0"/>
        <v>-</v>
      </c>
      <c r="L52" s="120" t="str">
        <f>IF('E2'!Уч8="","",'E2'!Уч8)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IF('E2'!Уч4="","",'E2'!Уч4)</f>
        <v/>
      </c>
      <c r="K53" s="52" t="str">
        <f t="shared" si="0"/>
        <v>-</v>
      </c>
      <c r="L53" s="123" t="str">
        <f>IF('E2'!Уч1="","",'E2'!Уч1)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IF('E2'!Уч3="","",'E2'!Уч3)</f>
        <v/>
      </c>
      <c r="K54" s="57" t="str">
        <f t="shared" si="0"/>
        <v>-</v>
      </c>
      <c r="L54" s="126" t="str">
        <f>IF('E2'!Уч2="","",'E2'!Уч2)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IF('E2'!Уч7="","",'E2'!Уч7)</f>
        <v/>
      </c>
      <c r="K55" s="61" t="str">
        <f t="shared" si="0"/>
        <v>-</v>
      </c>
      <c r="L55" s="129" t="str">
        <f>IF('E2'!Уч6="","",'E2'!Уч6)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IF('E2'!Уч8="","",'E2'!Уч8)</f>
        <v/>
      </c>
      <c r="K56" s="65" t="str">
        <f t="shared" si="0"/>
        <v>-</v>
      </c>
      <c r="L56" s="120" t="str">
        <f>IF('E2'!Уч5="","",'E2'!Уч5)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IF('E2'!Уч1="","",'E2'!Уч1)</f>
        <v/>
      </c>
      <c r="K57" s="52" t="str">
        <f t="shared" si="0"/>
        <v>-</v>
      </c>
      <c r="L57" s="123" t="str">
        <f>IF('E2'!Уч2="","",'E2'!Уч2)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IF('E2'!Уч3="","",'E2'!Уч3)</f>
        <v/>
      </c>
      <c r="K58" s="57" t="str">
        <f t="shared" si="0"/>
        <v>-</v>
      </c>
      <c r="L58" s="126" t="str">
        <f>IF('E2'!Уч4="","",'E2'!Уч4)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IF('E2'!Уч5="","",'E2'!Уч5)</f>
        <v/>
      </c>
      <c r="K59" s="61" t="str">
        <f t="shared" si="0"/>
        <v>-</v>
      </c>
      <c r="L59" s="129" t="str">
        <f>IF('E2'!Уч6="","",'E2'!Уч6)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IF('E2'!Уч7="","",'E2'!Уч7)</f>
        <v/>
      </c>
      <c r="K60" s="65" t="str">
        <f t="shared" si="0"/>
        <v>-</v>
      </c>
      <c r="L60" s="120" t="str">
        <f>IF('E2'!Уч8="","",'E2'!Уч8)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999" priority="5">
      <formula>$S$35="сыграна"</formula>
    </cfRule>
  </conditionalFormatting>
  <conditionalFormatting sqref="I36:Q36">
    <cfRule type="expression" dxfId="998" priority="6">
      <formula>$S$36="сыграна"</formula>
    </cfRule>
  </conditionalFormatting>
  <conditionalFormatting sqref="I37:Q37">
    <cfRule type="expression" dxfId="997" priority="7">
      <formula>$S$37="сыграна"</formula>
    </cfRule>
  </conditionalFormatting>
  <conditionalFormatting sqref="I38:Q38">
    <cfRule type="expression" dxfId="996" priority="8">
      <formula>$S$38="сыграна"</formula>
    </cfRule>
  </conditionalFormatting>
  <conditionalFormatting sqref="I39:Q39">
    <cfRule type="expression" dxfId="995" priority="9">
      <formula>$S$39="сыграна"</formula>
    </cfRule>
  </conditionalFormatting>
  <conditionalFormatting sqref="I40:Q40">
    <cfRule type="expression" dxfId="994" priority="10">
      <formula>$S$40="сыграна"</formula>
    </cfRule>
  </conditionalFormatting>
  <conditionalFormatting sqref="I41:Q41">
    <cfRule type="expression" dxfId="993" priority="11">
      <formula>$S$41="сыграна"</formula>
    </cfRule>
  </conditionalFormatting>
  <conditionalFormatting sqref="I42:Q42">
    <cfRule type="expression" dxfId="992" priority="12">
      <formula>$S$42="сыграна"</formula>
    </cfRule>
  </conditionalFormatting>
  <conditionalFormatting sqref="I43:Q43">
    <cfRule type="expression" dxfId="991" priority="13">
      <formula>$S$43="сыграна"</formula>
    </cfRule>
  </conditionalFormatting>
  <conditionalFormatting sqref="I46:Q46">
    <cfRule type="expression" dxfId="990" priority="16">
      <formula>$S$46="сыграна"</formula>
    </cfRule>
  </conditionalFormatting>
  <conditionalFormatting sqref="I47:Q47">
    <cfRule type="expression" dxfId="989" priority="17">
      <formula>$S$47="сыграна"</formula>
    </cfRule>
  </conditionalFormatting>
  <conditionalFormatting sqref="I48:Q48">
    <cfRule type="expression" dxfId="988" priority="18">
      <formula>$S$48="сыграна"</formula>
    </cfRule>
  </conditionalFormatting>
  <conditionalFormatting sqref="I49:Q49">
    <cfRule type="expression" dxfId="987" priority="19">
      <formula>$S$49="сыграна"</formula>
    </cfRule>
  </conditionalFormatting>
  <conditionalFormatting sqref="I50:Q50">
    <cfRule type="expression" dxfId="986" priority="20">
      <formula>$S$50="сыграна"</formula>
    </cfRule>
  </conditionalFormatting>
  <conditionalFormatting sqref="I51:Q51">
    <cfRule type="expression" dxfId="985" priority="21">
      <formula>$S$51="сыграна"</formula>
    </cfRule>
  </conditionalFormatting>
  <conditionalFormatting sqref="I52:Q52">
    <cfRule type="expression" dxfId="984" priority="22">
      <formula>$S$52="сыграна"</formula>
    </cfRule>
  </conditionalFormatting>
  <conditionalFormatting sqref="I53:Q53">
    <cfRule type="expression" dxfId="983" priority="23">
      <formula>$S$53="сыграна"</formula>
    </cfRule>
  </conditionalFormatting>
  <conditionalFormatting sqref="I54:Q54">
    <cfRule type="expression" dxfId="982" priority="24">
      <formula>$S$54="сыграна"</formula>
    </cfRule>
  </conditionalFormatting>
  <conditionalFormatting sqref="I55:Q55">
    <cfRule type="expression" dxfId="981" priority="25">
      <formula>$S$55="сыграна"</formula>
    </cfRule>
  </conditionalFormatting>
  <conditionalFormatting sqref="I33:R33 P10:P12 L22:L24">
    <cfRule type="expression" dxfId="980" priority="30">
      <formula>$S$33="встреча играется"</formula>
    </cfRule>
  </conditionalFormatting>
  <conditionalFormatting sqref="I33:R33">
    <cfRule type="expression" dxfId="979" priority="3">
      <formula>$S$33="сыграна"</formula>
    </cfRule>
  </conditionalFormatting>
  <conditionalFormatting sqref="I34:R34 O13:O15 M19:M21">
    <cfRule type="expression" dxfId="978" priority="31">
      <formula>$S$34="встреча играется"</formula>
    </cfRule>
  </conditionalFormatting>
  <conditionalFormatting sqref="I34:R34">
    <cfRule type="expression" dxfId="977" priority="4">
      <formula>$S$34="сыграна"</formula>
    </cfRule>
  </conditionalFormatting>
  <conditionalFormatting sqref="I35:R35 Q7:Q9 K25:K27">
    <cfRule type="expression" dxfId="976" priority="32">
      <formula>$S$35="встреча играется"</formula>
    </cfRule>
  </conditionalFormatting>
  <conditionalFormatting sqref="I36:R36 R16:R18 N28:N30">
    <cfRule type="expression" dxfId="975" priority="33">
      <formula>$S$36="встреча играется"</formula>
    </cfRule>
  </conditionalFormatting>
  <conditionalFormatting sqref="I37:R37 O10:O12 L19:L21">
    <cfRule type="expression" dxfId="974" priority="34">
      <formula>$S$37="встреча играется"</formula>
    </cfRule>
  </conditionalFormatting>
  <conditionalFormatting sqref="I38:R38 P7:P9 K22:K24">
    <cfRule type="expression" dxfId="973" priority="35">
      <formula>$S$38="встреча играется"</formula>
    </cfRule>
  </conditionalFormatting>
  <conditionalFormatting sqref="I39:R39 R13:R15 M28:M30">
    <cfRule type="expression" dxfId="972" priority="36">
      <formula>$S$39="встреча играется"</formula>
    </cfRule>
  </conditionalFormatting>
  <conditionalFormatting sqref="I40:R40 Q16:Q18 N25:N27">
    <cfRule type="expression" dxfId="971" priority="37">
      <formula>$S$40="встреча играется"</formula>
    </cfRule>
  </conditionalFormatting>
  <conditionalFormatting sqref="I41:R41 O7:O9 K19:K21">
    <cfRule type="expression" dxfId="970" priority="38">
      <formula>$S$41="встреча играется"</formula>
    </cfRule>
  </conditionalFormatting>
  <conditionalFormatting sqref="I42:R42 R10:R12 L28:L30">
    <cfRule type="expression" dxfId="969" priority="39">
      <formula>$S$42="встреча играется"</formula>
    </cfRule>
  </conditionalFormatting>
  <conditionalFormatting sqref="I43:R43 P16:P18 N22:N24">
    <cfRule type="expression" dxfId="968" priority="40">
      <formula>$S$43="встреча играется"</formula>
    </cfRule>
  </conditionalFormatting>
  <conditionalFormatting sqref="I44:R44 Q13:Q15 M25:M27">
    <cfRule type="expression" dxfId="967" priority="41">
      <formula>$S$44="встреча играется"</formula>
    </cfRule>
  </conditionalFormatting>
  <conditionalFormatting sqref="I44:R44">
    <cfRule type="expression" dxfId="966" priority="14">
      <formula>$S$44="сыграна"</formula>
    </cfRule>
  </conditionalFormatting>
  <conditionalFormatting sqref="I45:R45 R7:R9 K28:K30">
    <cfRule type="expression" dxfId="965" priority="42">
      <formula>$S$45="встреча играется"</formula>
    </cfRule>
  </conditionalFormatting>
  <conditionalFormatting sqref="I45:R45">
    <cfRule type="expression" dxfId="964" priority="15">
      <formula>$S$45="сыграна"</formula>
    </cfRule>
  </conditionalFormatting>
  <conditionalFormatting sqref="I46:R46 O16:O18 N19:N21">
    <cfRule type="expression" dxfId="963" priority="43">
      <formula>$S$46="встреча играется"</formula>
    </cfRule>
  </conditionalFormatting>
  <conditionalFormatting sqref="I47:R47 Q10:Q12 L25:L27">
    <cfRule type="expression" dxfId="962" priority="44">
      <formula>$S$47="встреча играется"</formula>
    </cfRule>
  </conditionalFormatting>
  <conditionalFormatting sqref="I48:R48 P13:P15 M22:M24">
    <cfRule type="expression" dxfId="961" priority="45">
      <formula>$S$48="встреча играется"</formula>
    </cfRule>
  </conditionalFormatting>
  <conditionalFormatting sqref="I49:R49 M7:M9 K13:K15">
    <cfRule type="expression" dxfId="960" priority="46">
      <formula>$S$49="встреча играется"</formula>
    </cfRule>
  </conditionalFormatting>
  <conditionalFormatting sqref="I50:R50 N10:N12 L16:L18">
    <cfRule type="expression" dxfId="959" priority="47">
      <formula>$S$50="встреча играется"</formula>
    </cfRule>
  </conditionalFormatting>
  <conditionalFormatting sqref="I51:R51 Q19:Q21 O25:O27">
    <cfRule type="expression" dxfId="958" priority="48">
      <formula>$S$51="встреча играется"</formula>
    </cfRule>
  </conditionalFormatting>
  <conditionalFormatting sqref="I52:R52 R22:R24 P28:P30">
    <cfRule type="expression" dxfId="957" priority="49">
      <formula>$S$52="встреча играется"</formula>
    </cfRule>
  </conditionalFormatting>
  <conditionalFormatting sqref="I53:R53 N7:N9 K16:K18">
    <cfRule type="expression" dxfId="956" priority="50">
      <formula>$S$53="встреча играется"</formula>
    </cfRule>
  </conditionalFormatting>
  <conditionalFormatting sqref="I54:R54 M10:M12 L13:L15">
    <cfRule type="expression" dxfId="955" priority="51">
      <formula>$S$54="встреча играется"</formula>
    </cfRule>
  </conditionalFormatting>
  <conditionalFormatting sqref="I55:R55 Q22:Q24 P25:P27">
    <cfRule type="expression" dxfId="954" priority="26">
      <formula>$S$55="встреча играется"</formula>
    </cfRule>
  </conditionalFormatting>
  <conditionalFormatting sqref="I56:R56 R19:R21 O28:O30">
    <cfRule type="expression" dxfId="953" priority="52">
      <formula>$S$56="встреча играется"</formula>
    </cfRule>
  </conditionalFormatting>
  <conditionalFormatting sqref="I56:R56">
    <cfRule type="expression" dxfId="952" priority="2">
      <formula>$S$56="сыграна"</formula>
    </cfRule>
  </conditionalFormatting>
  <conditionalFormatting sqref="I57:R57 L7:L9 K10:K12">
    <cfRule type="expression" dxfId="951" priority="53">
      <formula>$S$57="встреча играется"</formula>
    </cfRule>
  </conditionalFormatting>
  <conditionalFormatting sqref="I57:R57">
    <cfRule type="expression" dxfId="950" priority="1">
      <formula>$S$57="сыграна"</formula>
    </cfRule>
  </conditionalFormatting>
  <conditionalFormatting sqref="I58:R58 N13:N15 M16:M18">
    <cfRule type="expression" dxfId="949" priority="54">
      <formula>$S$58="встреча играется"</formula>
    </cfRule>
  </conditionalFormatting>
  <conditionalFormatting sqref="I58:R58">
    <cfRule type="expression" dxfId="948" priority="27">
      <formula>$S$58="сыграна"</formula>
    </cfRule>
  </conditionalFormatting>
  <conditionalFormatting sqref="I59:R59 P19:P21 O22:O24">
    <cfRule type="expression" dxfId="947" priority="55">
      <formula>$S$59="встреча играется"</formula>
    </cfRule>
  </conditionalFormatting>
  <conditionalFormatting sqref="I59:R59">
    <cfRule type="expression" dxfId="946" priority="28">
      <formula>$S$59="сыграна"</formula>
    </cfRule>
  </conditionalFormatting>
  <conditionalFormatting sqref="I60:R60 R25:R27 Q28:Q30">
    <cfRule type="expression" dxfId="945" priority="56">
      <formula>$S$60="встреча играется"</formula>
    </cfRule>
  </conditionalFormatting>
  <conditionalFormatting sqref="I60:R60">
    <cfRule type="expression" dxfId="944" priority="29">
      <formula>$S$60="сыграна"</formula>
    </cfRule>
  </conditionalFormatting>
  <dataValidations count="1">
    <dataValidation type="list" allowBlank="1" sqref="P33:P60" xr:uid="{00000000-0002-0000-3A00-000000000000}">
      <formula1>'E2'!Список_счета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IF('E3'!Уч2="","",'E3'!Уч2)</f>
        <v/>
      </c>
      <c r="K33" s="52" t="str">
        <f t="shared" ref="K33:K60" si="0">"-"</f>
        <v>-</v>
      </c>
      <c r="L33" s="123" t="str">
        <f>IF('E3'!Уч6="","",'E3'!Уч6)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IF('E3'!Уч3="","",'E3'!Уч3)</f>
        <v/>
      </c>
      <c r="K34" s="57" t="str">
        <f t="shared" si="0"/>
        <v>-</v>
      </c>
      <c r="L34" s="126" t="str">
        <f>IF('E3'!Уч5="","",'E3'!Уч5)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IF('E3'!Уч1="","",'E3'!Уч1)</f>
        <v/>
      </c>
      <c r="K35" s="61" t="str">
        <f t="shared" si="0"/>
        <v>-</v>
      </c>
      <c r="L35" s="129" t="str">
        <f>IF('E3'!Уч7="","",'E3'!Уч7)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IF('E3'!Уч4="","",'E3'!Уч4)</f>
        <v/>
      </c>
      <c r="K36" s="65" t="str">
        <f t="shared" si="0"/>
        <v>-</v>
      </c>
      <c r="L36" s="120" t="str">
        <f>IF('E3'!Уч8="","",'E3'!Уч8)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IF('E3'!Уч5="","",'E3'!Уч5)</f>
        <v/>
      </c>
      <c r="K37" s="52" t="str">
        <f t="shared" si="0"/>
        <v>-</v>
      </c>
      <c r="L37" s="123" t="str">
        <f>IF('E3'!Уч2="","",'E3'!Уч2)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IF('E3'!Уч6="","",'E3'!Уч6)</f>
        <v/>
      </c>
      <c r="K38" s="57" t="str">
        <f t="shared" si="0"/>
        <v>-</v>
      </c>
      <c r="L38" s="126" t="str">
        <f>IF('E3'!Уч1="","",'E3'!Уч1)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IF('E3'!Уч8="","",'E3'!Уч8)</f>
        <v/>
      </c>
      <c r="K39" s="61" t="str">
        <f t="shared" si="0"/>
        <v>-</v>
      </c>
      <c r="L39" s="129" t="str">
        <f>IF('E3'!Уч3="","",'E3'!Уч3)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IF('E3'!Уч7="","",'E3'!Уч7)</f>
        <v/>
      </c>
      <c r="K40" s="65" t="str">
        <f t="shared" si="0"/>
        <v>-</v>
      </c>
      <c r="L40" s="120" t="str">
        <f>IF('E3'!Уч4="","",'E3'!Уч4)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IF('E3'!Уч1="","",'E3'!Уч1)</f>
        <v/>
      </c>
      <c r="K41" s="52" t="str">
        <f t="shared" si="0"/>
        <v>-</v>
      </c>
      <c r="L41" s="123" t="str">
        <f>IF('E3'!Уч5="","",'E3'!Уч5)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IF('E3'!Уч2="","",'E3'!Уч2)</f>
        <v/>
      </c>
      <c r="K42" s="57" t="str">
        <f t="shared" si="0"/>
        <v>-</v>
      </c>
      <c r="L42" s="126" t="str">
        <f>IF('E3'!Уч8="","",'E3'!Уч8)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IF('E3'!Уч4="","",'E3'!Уч4)</f>
        <v/>
      </c>
      <c r="K43" s="61" t="str">
        <f t="shared" si="0"/>
        <v>-</v>
      </c>
      <c r="L43" s="129" t="str">
        <f>IF('E3'!Уч6="","",'E3'!Уч6)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IF('E3'!Уч3="","",'E3'!Уч3)</f>
        <v/>
      </c>
      <c r="K44" s="65" t="str">
        <f t="shared" si="0"/>
        <v>-</v>
      </c>
      <c r="L44" s="120" t="str">
        <f>IF('E3'!Уч7="","",'E3'!Уч7)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IF('E3'!Уч8="","",'E3'!Уч8)</f>
        <v/>
      </c>
      <c r="K45" s="52" t="str">
        <f t="shared" si="0"/>
        <v>-</v>
      </c>
      <c r="L45" s="123" t="str">
        <f>IF('E3'!Уч1="","",'E3'!Уч1)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IF('E3'!Уч5="","",'E3'!Уч5)</f>
        <v/>
      </c>
      <c r="K46" s="57" t="str">
        <f t="shared" si="0"/>
        <v>-</v>
      </c>
      <c r="L46" s="126" t="str">
        <f>IF('E3'!Уч4="","",'E3'!Уч4)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IF('E3'!Уч7="","",'E3'!Уч7)</f>
        <v/>
      </c>
      <c r="K47" s="61" t="str">
        <f t="shared" si="0"/>
        <v>-</v>
      </c>
      <c r="L47" s="129" t="str">
        <f>IF('E3'!Уч2="","",'E3'!Уч2)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IF('E3'!Уч6="","",'E3'!Уч6)</f>
        <v/>
      </c>
      <c r="K48" s="65" t="str">
        <f t="shared" si="0"/>
        <v>-</v>
      </c>
      <c r="L48" s="120" t="str">
        <f>IF('E3'!Уч3="","",'E3'!Уч3)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IF('E3'!Уч1="","",'E3'!Уч1)</f>
        <v/>
      </c>
      <c r="K49" s="52" t="str">
        <f t="shared" si="0"/>
        <v>-</v>
      </c>
      <c r="L49" s="123" t="str">
        <f>IF('E3'!Уч3="","",'E3'!Уч3)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IF('E3'!Уч2="","",'E3'!Уч2)</f>
        <v/>
      </c>
      <c r="K50" s="57" t="str">
        <f t="shared" si="0"/>
        <v>-</v>
      </c>
      <c r="L50" s="126" t="str">
        <f>IF('E3'!Уч4="","",'E3'!Уч4)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IF('E3'!Уч5="","",'E3'!Уч5)</f>
        <v/>
      </c>
      <c r="K51" s="61" t="str">
        <f t="shared" si="0"/>
        <v>-</v>
      </c>
      <c r="L51" s="129" t="str">
        <f>IF('E3'!Уч7="","",'E3'!Уч7)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IF('E3'!Уч6="","",'E3'!Уч6)</f>
        <v/>
      </c>
      <c r="K52" s="65" t="str">
        <f t="shared" si="0"/>
        <v>-</v>
      </c>
      <c r="L52" s="120" t="str">
        <f>IF('E3'!Уч8="","",'E3'!Уч8)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IF('E3'!Уч4="","",'E3'!Уч4)</f>
        <v/>
      </c>
      <c r="K53" s="52" t="str">
        <f t="shared" si="0"/>
        <v>-</v>
      </c>
      <c r="L53" s="123" t="str">
        <f>IF('E3'!Уч1="","",'E3'!Уч1)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IF('E3'!Уч3="","",'E3'!Уч3)</f>
        <v/>
      </c>
      <c r="K54" s="57" t="str">
        <f t="shared" si="0"/>
        <v>-</v>
      </c>
      <c r="L54" s="126" t="str">
        <f>IF('E3'!Уч2="","",'E3'!Уч2)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IF('E3'!Уч7="","",'E3'!Уч7)</f>
        <v/>
      </c>
      <c r="K55" s="61" t="str">
        <f t="shared" si="0"/>
        <v>-</v>
      </c>
      <c r="L55" s="129" t="str">
        <f>IF('E3'!Уч6="","",'E3'!Уч6)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IF('E3'!Уч8="","",'E3'!Уч8)</f>
        <v/>
      </c>
      <c r="K56" s="65" t="str">
        <f t="shared" si="0"/>
        <v>-</v>
      </c>
      <c r="L56" s="120" t="str">
        <f>IF('E3'!Уч5="","",'E3'!Уч5)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IF('E3'!Уч1="","",'E3'!Уч1)</f>
        <v/>
      </c>
      <c r="K57" s="52" t="str">
        <f t="shared" si="0"/>
        <v>-</v>
      </c>
      <c r="L57" s="123" t="str">
        <f>IF('E3'!Уч2="","",'E3'!Уч2)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IF('E3'!Уч3="","",'E3'!Уч3)</f>
        <v/>
      </c>
      <c r="K58" s="57" t="str">
        <f t="shared" si="0"/>
        <v>-</v>
      </c>
      <c r="L58" s="126" t="str">
        <f>IF('E3'!Уч4="","",'E3'!Уч4)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IF('E3'!Уч5="","",'E3'!Уч5)</f>
        <v/>
      </c>
      <c r="K59" s="61" t="str">
        <f t="shared" si="0"/>
        <v>-</v>
      </c>
      <c r="L59" s="129" t="str">
        <f>IF('E3'!Уч6="","",'E3'!Уч6)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IF('E3'!Уч7="","",'E3'!Уч7)</f>
        <v/>
      </c>
      <c r="K60" s="65" t="str">
        <f t="shared" si="0"/>
        <v>-</v>
      </c>
      <c r="L60" s="120" t="str">
        <f>IF('E3'!Уч8="","",'E3'!Уч8)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943" priority="5">
      <formula>$S$35="сыграна"</formula>
    </cfRule>
  </conditionalFormatting>
  <conditionalFormatting sqref="I36:Q36">
    <cfRule type="expression" dxfId="942" priority="6">
      <formula>$S$36="сыграна"</formula>
    </cfRule>
  </conditionalFormatting>
  <conditionalFormatting sqref="I37:Q37">
    <cfRule type="expression" dxfId="941" priority="7">
      <formula>$S$37="сыграна"</formula>
    </cfRule>
  </conditionalFormatting>
  <conditionalFormatting sqref="I38:Q38">
    <cfRule type="expression" dxfId="940" priority="8">
      <formula>$S$38="сыграна"</formula>
    </cfRule>
  </conditionalFormatting>
  <conditionalFormatting sqref="I39:Q39">
    <cfRule type="expression" dxfId="939" priority="9">
      <formula>$S$39="сыграна"</formula>
    </cfRule>
  </conditionalFormatting>
  <conditionalFormatting sqref="I40:Q40">
    <cfRule type="expression" dxfId="938" priority="10">
      <formula>$S$40="сыграна"</formula>
    </cfRule>
  </conditionalFormatting>
  <conditionalFormatting sqref="I41:Q41">
    <cfRule type="expression" dxfId="937" priority="11">
      <formula>$S$41="сыграна"</formula>
    </cfRule>
  </conditionalFormatting>
  <conditionalFormatting sqref="I42:Q42">
    <cfRule type="expression" dxfId="936" priority="12">
      <formula>$S$42="сыграна"</formula>
    </cfRule>
  </conditionalFormatting>
  <conditionalFormatting sqref="I43:Q43">
    <cfRule type="expression" dxfId="935" priority="13">
      <formula>$S$43="сыграна"</formula>
    </cfRule>
  </conditionalFormatting>
  <conditionalFormatting sqref="I46:Q46">
    <cfRule type="expression" dxfId="934" priority="16">
      <formula>$S$46="сыграна"</formula>
    </cfRule>
  </conditionalFormatting>
  <conditionalFormatting sqref="I47:Q47">
    <cfRule type="expression" dxfId="933" priority="17">
      <formula>$S$47="сыграна"</formula>
    </cfRule>
  </conditionalFormatting>
  <conditionalFormatting sqref="I48:Q48">
    <cfRule type="expression" dxfId="932" priority="18">
      <formula>$S$48="сыграна"</formula>
    </cfRule>
  </conditionalFormatting>
  <conditionalFormatting sqref="I49:Q49">
    <cfRule type="expression" dxfId="931" priority="19">
      <formula>$S$49="сыграна"</formula>
    </cfRule>
  </conditionalFormatting>
  <conditionalFormatting sqref="I50:Q50">
    <cfRule type="expression" dxfId="930" priority="20">
      <formula>$S$50="сыграна"</formula>
    </cfRule>
  </conditionalFormatting>
  <conditionalFormatting sqref="I51:Q51">
    <cfRule type="expression" dxfId="929" priority="21">
      <formula>$S$51="сыграна"</formula>
    </cfRule>
  </conditionalFormatting>
  <conditionalFormatting sqref="I52:Q52">
    <cfRule type="expression" dxfId="928" priority="22">
      <formula>$S$52="сыграна"</formula>
    </cfRule>
  </conditionalFormatting>
  <conditionalFormatting sqref="I53:Q53">
    <cfRule type="expression" dxfId="927" priority="23">
      <formula>$S$53="сыграна"</formula>
    </cfRule>
  </conditionalFormatting>
  <conditionalFormatting sqref="I54:Q54">
    <cfRule type="expression" dxfId="926" priority="24">
      <formula>$S$54="сыграна"</formula>
    </cfRule>
  </conditionalFormatting>
  <conditionalFormatting sqref="I55:Q55">
    <cfRule type="expression" dxfId="925" priority="25">
      <formula>$S$55="сыграна"</formula>
    </cfRule>
  </conditionalFormatting>
  <conditionalFormatting sqref="I33:R33 P10:P12 L22:L24">
    <cfRule type="expression" dxfId="924" priority="30">
      <formula>$S$33="встреча играется"</formula>
    </cfRule>
  </conditionalFormatting>
  <conditionalFormatting sqref="I33:R33">
    <cfRule type="expression" dxfId="923" priority="3">
      <formula>$S$33="сыграна"</formula>
    </cfRule>
  </conditionalFormatting>
  <conditionalFormatting sqref="I34:R34 O13:O15 M19:M21">
    <cfRule type="expression" dxfId="922" priority="31">
      <formula>$S$34="встреча играется"</formula>
    </cfRule>
  </conditionalFormatting>
  <conditionalFormatting sqref="I34:R34">
    <cfRule type="expression" dxfId="921" priority="4">
      <formula>$S$34="сыграна"</formula>
    </cfRule>
  </conditionalFormatting>
  <conditionalFormatting sqref="I35:R35 Q7:Q9 K25:K27">
    <cfRule type="expression" dxfId="920" priority="32">
      <formula>$S$35="встреча играется"</formula>
    </cfRule>
  </conditionalFormatting>
  <conditionalFormatting sqref="I36:R36 R16:R18 N28:N30">
    <cfRule type="expression" dxfId="919" priority="33">
      <formula>$S$36="встреча играется"</formula>
    </cfRule>
  </conditionalFormatting>
  <conditionalFormatting sqref="I37:R37 O10:O12 L19:L21">
    <cfRule type="expression" dxfId="918" priority="34">
      <formula>$S$37="встреча играется"</formula>
    </cfRule>
  </conditionalFormatting>
  <conditionalFormatting sqref="I38:R38 P7:P9 K22:K24">
    <cfRule type="expression" dxfId="917" priority="35">
      <formula>$S$38="встреча играется"</formula>
    </cfRule>
  </conditionalFormatting>
  <conditionalFormatting sqref="I39:R39 R13:R15 M28:M30">
    <cfRule type="expression" dxfId="916" priority="36">
      <formula>$S$39="встреча играется"</formula>
    </cfRule>
  </conditionalFormatting>
  <conditionalFormatting sqref="I40:R40 Q16:Q18 N25:N27">
    <cfRule type="expression" dxfId="915" priority="37">
      <formula>$S$40="встреча играется"</formula>
    </cfRule>
  </conditionalFormatting>
  <conditionalFormatting sqref="I41:R41 O7:O9 K19:K21">
    <cfRule type="expression" dxfId="914" priority="38">
      <formula>$S$41="встреча играется"</formula>
    </cfRule>
  </conditionalFormatting>
  <conditionalFormatting sqref="I42:R42 R10:R12 L28:L30">
    <cfRule type="expression" dxfId="913" priority="39">
      <formula>$S$42="встреча играется"</formula>
    </cfRule>
  </conditionalFormatting>
  <conditionalFormatting sqref="I43:R43 P16:P18 N22:N24">
    <cfRule type="expression" dxfId="912" priority="40">
      <formula>$S$43="встреча играется"</formula>
    </cfRule>
  </conditionalFormatting>
  <conditionalFormatting sqref="I44:R44 Q13:Q15 M25:M27">
    <cfRule type="expression" dxfId="911" priority="41">
      <formula>$S$44="встреча играется"</formula>
    </cfRule>
  </conditionalFormatting>
  <conditionalFormatting sqref="I44:R44">
    <cfRule type="expression" dxfId="910" priority="14">
      <formula>$S$44="сыграна"</formula>
    </cfRule>
  </conditionalFormatting>
  <conditionalFormatting sqref="I45:R45 R7:R9 K28:K30">
    <cfRule type="expression" dxfId="909" priority="42">
      <formula>$S$45="встреча играется"</formula>
    </cfRule>
  </conditionalFormatting>
  <conditionalFormatting sqref="I45:R45">
    <cfRule type="expression" dxfId="908" priority="15">
      <formula>$S$45="сыграна"</formula>
    </cfRule>
  </conditionalFormatting>
  <conditionalFormatting sqref="I46:R46 O16:O18 N19:N21">
    <cfRule type="expression" dxfId="907" priority="43">
      <formula>$S$46="встреча играется"</formula>
    </cfRule>
  </conditionalFormatting>
  <conditionalFormatting sqref="I47:R47 Q10:Q12 L25:L27">
    <cfRule type="expression" dxfId="906" priority="44">
      <formula>$S$47="встреча играется"</formula>
    </cfRule>
  </conditionalFormatting>
  <conditionalFormatting sqref="I48:R48 P13:P15 M22:M24">
    <cfRule type="expression" dxfId="905" priority="45">
      <formula>$S$48="встреча играется"</formula>
    </cfRule>
  </conditionalFormatting>
  <conditionalFormatting sqref="I49:R49 M7:M9 K13:K15">
    <cfRule type="expression" dxfId="904" priority="46">
      <formula>$S$49="встреча играется"</formula>
    </cfRule>
  </conditionalFormatting>
  <conditionalFormatting sqref="I50:R50 N10:N12 L16:L18">
    <cfRule type="expression" dxfId="903" priority="47">
      <formula>$S$50="встреча играется"</formula>
    </cfRule>
  </conditionalFormatting>
  <conditionalFormatting sqref="I51:R51 Q19:Q21 O25:O27">
    <cfRule type="expression" dxfId="902" priority="48">
      <formula>$S$51="встреча играется"</formula>
    </cfRule>
  </conditionalFormatting>
  <conditionalFormatting sqref="I52:R52 R22:R24 P28:P30">
    <cfRule type="expression" dxfId="901" priority="49">
      <formula>$S$52="встреча играется"</formula>
    </cfRule>
  </conditionalFormatting>
  <conditionalFormatting sqref="I53:R53 N7:N9 K16:K18">
    <cfRule type="expression" dxfId="900" priority="50">
      <formula>$S$53="встреча играется"</formula>
    </cfRule>
  </conditionalFormatting>
  <conditionalFormatting sqref="I54:R54 M10:M12 L13:L15">
    <cfRule type="expression" dxfId="899" priority="51">
      <formula>$S$54="встреча играется"</formula>
    </cfRule>
  </conditionalFormatting>
  <conditionalFormatting sqref="I55:R55 Q22:Q24 P25:P27">
    <cfRule type="expression" dxfId="898" priority="26">
      <formula>$S$55="встреча играется"</formula>
    </cfRule>
  </conditionalFormatting>
  <conditionalFormatting sqref="I56:R56 R19:R21 O28:O30">
    <cfRule type="expression" dxfId="897" priority="52">
      <formula>$S$56="встреча играется"</formula>
    </cfRule>
  </conditionalFormatting>
  <conditionalFormatting sqref="I56:R56">
    <cfRule type="expression" dxfId="896" priority="2">
      <formula>$S$56="сыграна"</formula>
    </cfRule>
  </conditionalFormatting>
  <conditionalFormatting sqref="I57:R57 L7:L9 K10:K12">
    <cfRule type="expression" dxfId="895" priority="53">
      <formula>$S$57="встреча играется"</formula>
    </cfRule>
  </conditionalFormatting>
  <conditionalFormatting sqref="I57:R57">
    <cfRule type="expression" dxfId="894" priority="1">
      <formula>$S$57="сыграна"</formula>
    </cfRule>
  </conditionalFormatting>
  <conditionalFormatting sqref="I58:R58 N13:N15 M16:M18">
    <cfRule type="expression" dxfId="893" priority="54">
      <formula>$S$58="встреча играется"</formula>
    </cfRule>
  </conditionalFormatting>
  <conditionalFormatting sqref="I58:R58">
    <cfRule type="expression" dxfId="892" priority="27">
      <formula>$S$58="сыграна"</formula>
    </cfRule>
  </conditionalFormatting>
  <conditionalFormatting sqref="I59:R59 P19:P21 O22:O24">
    <cfRule type="expression" dxfId="891" priority="55">
      <formula>$S$59="встреча играется"</formula>
    </cfRule>
  </conditionalFormatting>
  <conditionalFormatting sqref="I59:R59">
    <cfRule type="expression" dxfId="890" priority="28">
      <formula>$S$59="сыграна"</formula>
    </cfRule>
  </conditionalFormatting>
  <conditionalFormatting sqref="I60:R60 R25:R27 Q28:Q30">
    <cfRule type="expression" dxfId="889" priority="56">
      <formula>$S$60="встреча играется"</formula>
    </cfRule>
  </conditionalFormatting>
  <conditionalFormatting sqref="I60:R60">
    <cfRule type="expression" dxfId="888" priority="29">
      <formula>$S$60="сыграна"</formula>
    </cfRule>
  </conditionalFormatting>
  <dataValidations count="1">
    <dataValidation type="list" allowBlank="1" sqref="P33:P60" xr:uid="{00000000-0002-0000-3B00-000000000000}">
      <formula1>'E3'!Список_счета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578</v>
      </c>
      <c r="E7" s="22"/>
      <c r="F7" s="67"/>
      <c r="G7" s="150">
        <v>1</v>
      </c>
      <c r="H7" s="97"/>
      <c r="I7" s="97"/>
      <c r="J7" s="100" t="s">
        <v>579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>
        <f>IF(RIGHT(P48,1)="L",0,(IF(P48="","",(IF(RIGHT(P48,1)&gt;LEFT(P48,1),2,1)))))</f>
        <v>2</v>
      </c>
      <c r="Q7" s="23">
        <f>IF(LEFT(P45,1)="L",0,(IF(P45="","",(IF(LEFT(P45,1)&gt;RIGHT(P45,1),2,1)))))</f>
        <v>1</v>
      </c>
      <c r="R7" s="23">
        <f>IF(RIGHT(P42,1)="L",0,(IF(P42="","",(IF(RIGHT(P42,1)&gt;LEFT(P42,1),2,1)))))</f>
        <v>2</v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7</v>
      </c>
      <c r="U7" s="166"/>
      <c r="V7" s="91" t="s">
        <v>11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580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>3:1</v>
      </c>
      <c r="Q8" s="27" t="str">
        <f>IF(LEFT(P45,1)="W",$M$4&amp;":0(W)",IF(LEFT(P45,1)="L","0:"&amp;$M$4&amp;"(L)",IF(P45="","",P45)))</f>
        <v>2:3</v>
      </c>
      <c r="R8" s="26" t="str">
        <f>IF(RIGHT(P42,1)="W",$M$4&amp;":0(W)",IF(RIGHT(P42,1)="L","0:"&amp;$M$4&amp;"(L)",IF(P42="","",RIGHT(P42,1)&amp;":"&amp;LEFT(P42,1))))</f>
        <v>3:0</v>
      </c>
      <c r="S8" s="39" t="str">
        <f>IF(LEFT(P39,1)="W",$M$4&amp;":0(W)",IF(LEFT(P39,1)="L","0:"&amp;$M$4&amp;"(L)",IF(P39="","",P39)))</f>
        <v>3:0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581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69" t="s">
        <v>582</v>
      </c>
      <c r="E10" s="22"/>
      <c r="F10" s="67"/>
      <c r="G10" s="150">
        <v>2</v>
      </c>
      <c r="H10" s="97"/>
      <c r="I10" s="97"/>
      <c r="J10" s="100" t="s">
        <v>580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15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69" t="s">
        <v>583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584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585</v>
      </c>
      <c r="E13" s="22"/>
      <c r="F13" s="67"/>
      <c r="G13" s="150">
        <v>3</v>
      </c>
      <c r="H13" s="97"/>
      <c r="I13" s="97"/>
      <c r="J13" s="100" t="s">
        <v>581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16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586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587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582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17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583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6"/>
      <c r="V19" s="91" t="s">
        <v>151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588</v>
      </c>
      <c r="K22" s="33">
        <f>IF(LEFT(P48,1)="L",0,(IF(P48="","",(IF(LEFT(P48,1)&gt;RIGHT(P48,1),2,1)))))</f>
        <v>1</v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>
        <f>IF(RIGHT(P66,1)="L",0,(IF(P66="","",(IF(RIGHT(P66,1)&gt;LEFT(P66,1),2,1)))))</f>
        <v>2</v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1</v>
      </c>
      <c r="T22" s="109">
        <f>IF((AND(COUNTIF(J7:J33,"&gt;""")&gt;2,COUNTIF(P36:P71,"&gt;""")&gt;0)),SUM(K22,L22,M22,N22,O22,P22,Q22,R22,S22),"")</f>
        <v>5</v>
      </c>
      <c r="U22" s="166"/>
      <c r="V22" s="91" t="s">
        <v>14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8" t="str">
        <f>IF(LEFT(P48,1)="W",$M$4&amp;":0(W)",IF(LEFT(P48,1)="L","0:"&amp;$M$4&amp;"(L)",IF(P48="","",P48)))</f>
        <v>1:3</v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>3:2</v>
      </c>
      <c r="R23" s="26" t="str">
        <f>IF(RIGHT(P59,1)="W",$M$4&amp;":0(W)",IF(RIGHT(P59,1)="L","0:"&amp;$M$4&amp;"(L)",IF(P59="","",RIGHT(P59,1)&amp;":"&amp;LEFT(P59,1))))</f>
        <v>0:3</v>
      </c>
      <c r="S23" s="39" t="str">
        <f>IF(LEFT(P63,1)="W",$M$4&amp;":0(W)",IF(LEFT(P63,1)="L","0:"&amp;$M$4&amp;"(L)",IF(P63="","",P63)))</f>
        <v>1:3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589</v>
      </c>
      <c r="K25" s="33">
        <f>IF(RIGHT(P45,1)="L",0,(IF(P45="","",(IF(RIGHT(P45,1)&gt;LEFT(P45,1),2,1)))))</f>
        <v>2</v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>
        <f>IF(LEFT(P66,1)="L",0,(IF(P66="","",(IF(LEFT(P66,1)&gt;RIGHT(P66,1),2,1)))))</f>
        <v>1</v>
      </c>
      <c r="Q25" s="106"/>
      <c r="R25" s="23">
        <f>IF(LEFT(P71,1)="L",0,(IF(P71="","",(IF(LEFT(P71,1)&gt;RIGHT(P71,1),2,1)))))</f>
        <v>2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7</v>
      </c>
      <c r="U25" s="166"/>
      <c r="V25" s="91" t="s">
        <v>10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>3:2</v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28" t="str">
        <f>IF(LEFT(P66,1)="W",$M$4&amp;":0(W)",IF(LEFT(P66,1)="L","0:"&amp;$M$4&amp;"(L)",IF(P66="","",P66)))</f>
        <v>2:3</v>
      </c>
      <c r="Q26" s="107"/>
      <c r="R26" s="27" t="str">
        <f>IF(LEFT(P71,1)="W",$M$4&amp;":0(W)",IF(LEFT(P71,1)="L","0:"&amp;$M$4&amp;"(L)",IF(P71="","",P71)))</f>
        <v>3:0</v>
      </c>
      <c r="S26" s="39" t="str">
        <f>IF(LEFT(P55,1)="W",$M$4&amp;":0(W)",IF(LEFT(P55,1)="L","0:"&amp;$M$4&amp;"(L)",IF(P55="","",P55)))</f>
        <v>3:2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590</v>
      </c>
      <c r="K28" s="33">
        <f>IF(LEFT(P42,1)="L",0,(IF(P42="","",(IF(LEFT(P42,1)&gt;RIGHT(P42,1),2,1)))))</f>
        <v>1</v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1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6</v>
      </c>
      <c r="U28" s="166"/>
      <c r="V28" s="91" t="s">
        <v>12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0:3</v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28" t="str">
        <f>IF(LEFT(P59,1)="W",$M$4&amp;":0(W)",IF(LEFT(P59,1)="L","0:"&amp;$M$4&amp;"(L)",IF(P59="","",P59)))</f>
        <v>3:0</v>
      </c>
      <c r="Q29" s="26" t="str">
        <f>IF(RIGHT(P71,1)="W",$M$4&amp;":0(W)",IF(RIGHT(P71,1)="L","0:"&amp;$M$4&amp;"(L)",IF(P71="","",RIGHT(P71,1)&amp;":"&amp;LEFT(P71,1))))</f>
        <v>0:3</v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591</v>
      </c>
      <c r="K31" s="33">
        <f>IF(RIGHT(P39,1)="L",0,(IF(P39="","",(IF(RIGHT(P39,1)&gt;LEFT(P39,1),2,1)))))</f>
        <v>1</v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>
        <f>IF(RIGHT(P63,1)="L",0,(IF(P63="","",(IF(RIGHT(P63,1)&gt;LEFT(P63,1),2,1)))))</f>
        <v>2</v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5</v>
      </c>
      <c r="U31" s="166"/>
      <c r="V31" s="91" t="s">
        <v>13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0:3</v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>3:1</v>
      </c>
      <c r="Q32" s="26" t="str">
        <f>IF(RIGHT(P55,1)="W",$M$4&amp;":0(W)",IF(RIGHT(P55,1)="L","0:"&amp;$M$4&amp;"(L)",IF(P55="","",RIGHT(P55,1)&amp;":"&amp;LEFT(P55,1))))</f>
        <v>2:3</v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IF(Е1_2!Уч3="","",Е1_2!Уч3)</f>
        <v>Ашраф Ахмед</v>
      </c>
      <c r="K36" s="82" t="str">
        <f t="shared" ref="K36:K71" si="0">"-"</f>
        <v>-</v>
      </c>
      <c r="L36" s="162" t="str">
        <f>IF(Е1_2!Уч7="","",Е1_2!Уч7)</f>
        <v>Арысбекова Меруерт+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IF(Е1_2!Уч2="","",Е1_2!Уч2)</f>
        <v>Байбусинов Алишер</v>
      </c>
      <c r="K37" s="85" t="str">
        <f t="shared" si="0"/>
        <v>-</v>
      </c>
      <c r="L37" s="163" t="str">
        <f>IF(Е1_2!Уч8="","",Е1_2!Уч8)</f>
        <v>Бауыржанкызы София+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IF(Е1_2!Уч4="","",Е1_2!Уч4)</f>
        <v>Ященко Егор</v>
      </c>
      <c r="K38" s="87" t="str">
        <f t="shared" si="0"/>
        <v>-</v>
      </c>
      <c r="L38" s="164" t="str">
        <f>IF(Е1_2!Уч6="","",Е1_2!Уч6)</f>
        <v>Кезина Илиана+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>
        <v>12</v>
      </c>
      <c r="J39" s="89" t="str">
        <f>IF(Е1_2!Уч1="","",Е1_2!Уч1)</f>
        <v>Аченов Марат+</v>
      </c>
      <c r="K39" s="90" t="str">
        <f t="shared" si="0"/>
        <v>-</v>
      </c>
      <c r="L39" s="165" t="str">
        <f>IF(Е1_2!Уч9="","",Е1_2!Уч9)</f>
        <v>Акатаева Анель+</v>
      </c>
      <c r="M39" s="121"/>
      <c r="N39" s="121"/>
      <c r="O39" s="122"/>
      <c r="P39" s="66" t="s">
        <v>35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IF(Е1_2!Уч7="","",Е1_2!Уч7)</f>
        <v>Арысбекова Меруерт+</v>
      </c>
      <c r="K40" s="82" t="str">
        <f t="shared" si="0"/>
        <v>-</v>
      </c>
      <c r="L40" s="162" t="str">
        <f>IF(Е1_2!Уч2="","",Е1_2!Уч2)</f>
        <v>Байбусинов Алишер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IF(Е1_2!Уч6="","",Е1_2!Уч6)</f>
        <v>Кезина Илиана+</v>
      </c>
      <c r="K41" s="85" t="str">
        <f t="shared" si="0"/>
        <v>-</v>
      </c>
      <c r="L41" s="163" t="str">
        <f>IF(Е1_2!Уч3="","",Е1_2!Уч3)</f>
        <v>Ашраф Ахмед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>
        <v>10</v>
      </c>
      <c r="J42" s="86" t="str">
        <f>IF(Е1_2!Уч8="","",Е1_2!Уч8)</f>
        <v>Бауыржанкызы София+</v>
      </c>
      <c r="K42" s="87" t="str">
        <f t="shared" si="0"/>
        <v>-</v>
      </c>
      <c r="L42" s="164" t="str">
        <f>IF(Е1_2!Уч1="","",Е1_2!Уч1)</f>
        <v>Аченов Марат+</v>
      </c>
      <c r="M42" s="115"/>
      <c r="N42" s="115"/>
      <c r="O42" s="116"/>
      <c r="P42" s="62" t="s">
        <v>39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IF(Е1_2!Уч9="","",Е1_2!Уч9)</f>
        <v>Акатаева Анель+</v>
      </c>
      <c r="K43" s="90" t="str">
        <f t="shared" si="0"/>
        <v>-</v>
      </c>
      <c r="L43" s="165" t="str">
        <f>IF(Е1_2!Уч5="","",Е1_2!Уч5)</f>
        <v>Нурлыбаева Нурбакыт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IF(Е1_2!Уч2="","",Е1_2!Уч2)</f>
        <v>Байбусинов Алишер</v>
      </c>
      <c r="K44" s="82" t="str">
        <f t="shared" si="0"/>
        <v>-</v>
      </c>
      <c r="L44" s="162" t="str">
        <f>IF(Е1_2!Уч6="","",Е1_2!Уч6)</f>
        <v>Кезина Илиана+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>
        <v>9</v>
      </c>
      <c r="J45" s="84" t="str">
        <f>IF(Е1_2!Уч1="","",Е1_2!Уч1)</f>
        <v>Аченов Марат+</v>
      </c>
      <c r="K45" s="85" t="str">
        <f t="shared" si="0"/>
        <v>-</v>
      </c>
      <c r="L45" s="163" t="str">
        <f>IF(Е1_2!Уч7="","",Е1_2!Уч7)</f>
        <v>Арысбекова Меруерт+</v>
      </c>
      <c r="M45" s="127"/>
      <c r="N45" s="127"/>
      <c r="O45" s="128"/>
      <c r="P45" s="58" t="s">
        <v>42</v>
      </c>
      <c r="Q45" s="136"/>
      <c r="R45" s="137"/>
      <c r="S45" s="54" t="str">
        <f t="shared" si="1"/>
        <v>сыграна</v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IF(Е1_2!Уч5="","",Е1_2!Уч5)</f>
        <v>Нурлыбаева Нурбакыт</v>
      </c>
      <c r="K46" s="87" t="str">
        <f t="shared" si="0"/>
        <v>-</v>
      </c>
      <c r="L46" s="164" t="str">
        <f>IF(Е1_2!Уч8="","",Е1_2!Уч8)</f>
        <v>Бауыржанкызы София+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IF(Е1_2!Уч4="","",Е1_2!Уч4)</f>
        <v>Ященко Егор</v>
      </c>
      <c r="K47" s="90" t="str">
        <f t="shared" si="0"/>
        <v>-</v>
      </c>
      <c r="L47" s="165" t="str">
        <f>IF(Е1_2!Уч9="","",Е1_2!Уч9)</f>
        <v>Акатаева Анель+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10</v>
      </c>
      <c r="J48" s="81" t="str">
        <f>IF(Е1_2!Уч6="","",Е1_2!Уч6)</f>
        <v>Кезина Илиана+</v>
      </c>
      <c r="K48" s="82" t="str">
        <f t="shared" si="0"/>
        <v>-</v>
      </c>
      <c r="L48" s="162" t="str">
        <f>IF(Е1_2!Уч1="","",Е1_2!Уч1)</f>
        <v>Аченов Марат+</v>
      </c>
      <c r="M48" s="124"/>
      <c r="N48" s="124"/>
      <c r="O48" s="125"/>
      <c r="P48" s="53" t="s">
        <v>41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IF(Е1_2!Уч7="","",Е1_2!Уч7)</f>
        <v>Арысбекова Меруерт+</v>
      </c>
      <c r="K49" s="85" t="str">
        <f t="shared" si="0"/>
        <v>-</v>
      </c>
      <c r="L49" s="163" t="str">
        <f>IF(Е1_2!Уч5="","",Е1_2!Уч5)</f>
        <v>Нурлыбаева Нурбакыт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IF(Е1_2!Уч9="","",Е1_2!Уч9)</f>
        <v>Акатаева Анель+</v>
      </c>
      <c r="K50" s="87" t="str">
        <f t="shared" si="0"/>
        <v>-</v>
      </c>
      <c r="L50" s="164" t="str">
        <f>IF(Е1_2!Уч3="","",Е1_2!Уч3)</f>
        <v>Ашраф Ахмед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IF(Е1_2!Уч8="","",Е1_2!Уч8)</f>
        <v>Бауыржанкызы София+</v>
      </c>
      <c r="K51" s="90" t="str">
        <f t="shared" si="0"/>
        <v>-</v>
      </c>
      <c r="L51" s="165" t="str">
        <f>IF(Е1_2!Уч4="","",Е1_2!Уч4)</f>
        <v>Ященко Егор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IF(Е1_2!Уч2="","",Е1_2!Уч2)</f>
        <v>Байбусинов Алишер</v>
      </c>
      <c r="K52" s="82" t="str">
        <f t="shared" si="0"/>
        <v>-</v>
      </c>
      <c r="L52" s="162" t="str">
        <f>IF(Е1_2!Уч4="","",Е1_2!Уч4)</f>
        <v>Ященко Егор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IF(Е1_2!Уч1="","",Е1_2!Уч1)</f>
        <v>Аченов Марат+</v>
      </c>
      <c r="K53" s="85" t="str">
        <f t="shared" si="0"/>
        <v>-</v>
      </c>
      <c r="L53" s="163" t="str">
        <f>IF(Е1_2!Уч5="","",Е1_2!Уч5)</f>
        <v>Нурлыбаева Нурбакыт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IF(Е1_2!Уч3="","",Е1_2!Уч3)</f>
        <v>Ашраф Ахмед</v>
      </c>
      <c r="K54" s="87" t="str">
        <f t="shared" si="0"/>
        <v>-</v>
      </c>
      <c r="L54" s="164" t="str">
        <f>IF(Е1_2!Уч8="","",Е1_2!Уч8)</f>
        <v>Бауыржанкызы София+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10</v>
      </c>
      <c r="J55" s="89" t="str">
        <f>IF(Е1_2!Уч7="","",Е1_2!Уч7)</f>
        <v>Арысбекова Меруерт+</v>
      </c>
      <c r="K55" s="90" t="str">
        <f t="shared" si="0"/>
        <v>-</v>
      </c>
      <c r="L55" s="165" t="str">
        <f>IF(Е1_2!Уч9="","",Е1_2!Уч9)</f>
        <v>Акатаева Анель+</v>
      </c>
      <c r="M55" s="121"/>
      <c r="N55" s="121"/>
      <c r="O55" s="122"/>
      <c r="P55" s="66" t="s">
        <v>38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IF(Е1_2!Уч4="","",Е1_2!Уч4)</f>
        <v>Ященко Егор</v>
      </c>
      <c r="K56" s="82" t="str">
        <f t="shared" si="0"/>
        <v>-</v>
      </c>
      <c r="L56" s="162" t="str">
        <f>IF(Е1_2!Уч1="","",Е1_2!Уч1)</f>
        <v>Аченов Марат+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IF(Е1_2!Уч5="","",Е1_2!Уч5)</f>
        <v>Нурлыбаева Нурбакыт</v>
      </c>
      <c r="K57" s="85" t="str">
        <f t="shared" si="0"/>
        <v>-</v>
      </c>
      <c r="L57" s="163" t="str">
        <f>IF(Е1_2!Уч3="","",Е1_2!Уч3)</f>
        <v>Ашраф Ахмед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IF(Е1_2!Уч9="","",Е1_2!Уч9)</f>
        <v>Акатаева Анель+</v>
      </c>
      <c r="K58" s="87" t="str">
        <f t="shared" si="0"/>
        <v>-</v>
      </c>
      <c r="L58" s="164" t="str">
        <f>IF(Е1_2!Уч2="","",Е1_2!Уч2)</f>
        <v>Байбусинов Алишер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12</v>
      </c>
      <c r="J59" s="89" t="str">
        <f>IF(Е1_2!Уч8="","",Е1_2!Уч8)</f>
        <v>Бауыржанкызы София+</v>
      </c>
      <c r="K59" s="90" t="str">
        <f t="shared" si="0"/>
        <v>-</v>
      </c>
      <c r="L59" s="165" t="str">
        <f>IF(Е1_2!Уч6="","",Е1_2!Уч6)</f>
        <v>Кезина Илиана+</v>
      </c>
      <c r="M59" s="121"/>
      <c r="N59" s="121"/>
      <c r="O59" s="122"/>
      <c r="P59" s="66" t="s">
        <v>35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IF(Е1_2!Уч1="","",Е1_2!Уч1)</f>
        <v>Аченов Марат+</v>
      </c>
      <c r="K60" s="82" t="str">
        <f t="shared" si="0"/>
        <v>-</v>
      </c>
      <c r="L60" s="162" t="str">
        <f>IF(Е1_2!Уч3="","",Е1_2!Уч3)</f>
        <v>Ашраф Ахмед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IF(Е1_2!Уч2="","",Е1_2!Уч2)</f>
        <v>Байбусинов Алишер</v>
      </c>
      <c r="K61" s="85" t="str">
        <f t="shared" si="0"/>
        <v>-</v>
      </c>
      <c r="L61" s="163" t="str">
        <f>IF(Е1_2!Уч5="","",Е1_2!Уч5)</f>
        <v>Нурлыбаева Нурбакыт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IF(Е1_2!Уч4="","",Е1_2!Уч4)</f>
        <v>Ященко Егор</v>
      </c>
      <c r="K62" s="87" t="str">
        <f t="shared" si="0"/>
        <v>-</v>
      </c>
      <c r="L62" s="164" t="str">
        <f>IF(Е1_2!Уч7="","",Е1_2!Уч7)</f>
        <v>Арысбекова Меруерт+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10</v>
      </c>
      <c r="J63" s="89" t="str">
        <f>IF(Е1_2!Уч6="","",Е1_2!Уч6)</f>
        <v>Кезина Илиана+</v>
      </c>
      <c r="K63" s="90" t="str">
        <f t="shared" si="0"/>
        <v>-</v>
      </c>
      <c r="L63" s="165" t="str">
        <f>IF(Е1_2!Уч9="","",Е1_2!Уч9)</f>
        <v>Акатаева Анель+</v>
      </c>
      <c r="M63" s="121"/>
      <c r="N63" s="121"/>
      <c r="O63" s="122"/>
      <c r="P63" s="66" t="s">
        <v>41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IF(Е1_2!Уч3="","",Е1_2!Уч3)</f>
        <v>Ашраф Ахмед</v>
      </c>
      <c r="K64" s="82" t="str">
        <f t="shared" si="0"/>
        <v>-</v>
      </c>
      <c r="L64" s="162" t="str">
        <f>IF(Е1_2!Уч2="","",Е1_2!Уч2)</f>
        <v>Байбусинов Алишер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IF(Е1_2!Уч5="","",Е1_2!Уч5)</f>
        <v>Нурлыбаева Нурбакыт</v>
      </c>
      <c r="K65" s="85" t="str">
        <f t="shared" si="0"/>
        <v>-</v>
      </c>
      <c r="L65" s="163" t="str">
        <f>IF(Е1_2!Уч4="","",Е1_2!Уч4)</f>
        <v>Ященко Егор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10</v>
      </c>
      <c r="J66" s="86" t="str">
        <f>IF(Е1_2!Уч7="","",Е1_2!Уч7)</f>
        <v>Арысбекова Меруерт+</v>
      </c>
      <c r="K66" s="87" t="str">
        <f t="shared" si="0"/>
        <v>-</v>
      </c>
      <c r="L66" s="164" t="str">
        <f>IF(Е1_2!Уч6="","",Е1_2!Уч6)</f>
        <v>Кезина Илиана+</v>
      </c>
      <c r="M66" s="115"/>
      <c r="N66" s="115"/>
      <c r="O66" s="116"/>
      <c r="P66" s="62" t="s">
        <v>42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12</v>
      </c>
      <c r="J67" s="89" t="str">
        <f>IF(Е1_2!Уч9="","",Е1_2!Уч9)</f>
        <v>Акатаева Анель+</v>
      </c>
      <c r="K67" s="90" t="str">
        <f t="shared" si="0"/>
        <v>-</v>
      </c>
      <c r="L67" s="165" t="str">
        <f>IF(Е1_2!Уч8="","",Е1_2!Уч8)</f>
        <v>Бауыржанкызы София+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IF(Е1_2!Уч1="","",Е1_2!Уч1)</f>
        <v>Аченов Марат+</v>
      </c>
      <c r="K68" s="82" t="str">
        <f t="shared" si="0"/>
        <v>-</v>
      </c>
      <c r="L68" s="162" t="str">
        <f>IF(Е1_2!Уч2="","",Е1_2!Уч2)</f>
        <v>Байбусинов Алишер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IF(Е1_2!Уч3="","",Е1_2!Уч3)</f>
        <v>Ашраф Ахмед</v>
      </c>
      <c r="K69" s="85" t="str">
        <f t="shared" si="0"/>
        <v>-</v>
      </c>
      <c r="L69" s="163" t="str">
        <f>IF(Е1_2!Уч4="","",Е1_2!Уч4)</f>
        <v>Ященко Егор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IF(Е1_2!Уч5="","",Е1_2!Уч5)</f>
        <v>Нурлыбаева Нурбакыт</v>
      </c>
      <c r="K70" s="87" t="str">
        <f t="shared" si="0"/>
        <v>-</v>
      </c>
      <c r="L70" s="164" t="str">
        <f>IF(Е1_2!Уч6="","",Е1_2!Уч6)</f>
        <v>Кезина Илиана+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9</v>
      </c>
      <c r="J71" s="89" t="str">
        <f>IF(Е1_2!Уч7="","",Е1_2!Уч7)</f>
        <v>Арысбекова Меруерт+</v>
      </c>
      <c r="K71" s="90" t="str">
        <f t="shared" si="0"/>
        <v>-</v>
      </c>
      <c r="L71" s="165" t="str">
        <f>IF(Е1_2!Уч8="","",Е1_2!Уч8)</f>
        <v>Бауыржанкызы София+</v>
      </c>
      <c r="M71" s="121"/>
      <c r="N71" s="121"/>
      <c r="O71" s="122"/>
      <c r="P71" s="66" t="s">
        <v>35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887" priority="13">
      <formula>$S$36="сыграна"</formula>
    </cfRule>
  </conditionalFormatting>
  <conditionalFormatting sqref="I37:Q37">
    <cfRule type="expression" dxfId="886" priority="15">
      <formula>$S$37="сыграна"</formula>
    </cfRule>
  </conditionalFormatting>
  <conditionalFormatting sqref="I38:Q38">
    <cfRule type="expression" dxfId="885" priority="4">
      <formula>$S$38="сыграна"</formula>
    </cfRule>
  </conditionalFormatting>
  <conditionalFormatting sqref="I39:Q39">
    <cfRule type="expression" dxfId="884" priority="5">
      <formula>$S$39="сыграна"</formula>
    </cfRule>
  </conditionalFormatting>
  <conditionalFormatting sqref="I40:Q40">
    <cfRule type="expression" dxfId="883" priority="6">
      <formula>$S$40="сыграна"</formula>
    </cfRule>
  </conditionalFormatting>
  <conditionalFormatting sqref="I41:Q41">
    <cfRule type="expression" dxfId="882" priority="7">
      <formula>$S$41="сыграна"</formula>
    </cfRule>
  </conditionalFormatting>
  <conditionalFormatting sqref="I42:Q42">
    <cfRule type="expression" dxfId="881" priority="8">
      <formula>$S$42="сыграна"</formula>
    </cfRule>
  </conditionalFormatting>
  <conditionalFormatting sqref="I43:Q43">
    <cfRule type="expression" dxfId="880" priority="9">
      <formula>$S$43="сыграна"</formula>
    </cfRule>
  </conditionalFormatting>
  <conditionalFormatting sqref="I44:Q44">
    <cfRule type="expression" dxfId="879" priority="10">
      <formula>$S$44="сыграна"</formula>
    </cfRule>
  </conditionalFormatting>
  <conditionalFormatting sqref="I45:Q45">
    <cfRule type="expression" dxfId="878" priority="11">
      <formula>$S$45="сыграна"</formula>
    </cfRule>
  </conditionalFormatting>
  <conditionalFormatting sqref="I48:Q48">
    <cfRule type="expression" dxfId="877" priority="17">
      <formula>$S$48="сыграна"</formula>
    </cfRule>
  </conditionalFormatting>
  <conditionalFormatting sqref="I49:Q49">
    <cfRule type="expression" dxfId="876" priority="18">
      <formula>$S$49="сыграна"</formula>
    </cfRule>
  </conditionalFormatting>
  <conditionalFormatting sqref="I50:Q50">
    <cfRule type="expression" dxfId="875" priority="19">
      <formula>$S$50="сыграна"</formula>
    </cfRule>
  </conditionalFormatting>
  <conditionalFormatting sqref="I51:Q51">
    <cfRule type="expression" dxfId="874" priority="20">
      <formula>$S$51="сыграна"</formula>
    </cfRule>
  </conditionalFormatting>
  <conditionalFormatting sqref="I52:Q52">
    <cfRule type="expression" dxfId="873" priority="21">
      <formula>$S$52="сыграна"</formula>
    </cfRule>
  </conditionalFormatting>
  <conditionalFormatting sqref="I53:Q53">
    <cfRule type="expression" dxfId="872" priority="22">
      <formula>$S$53="сыграна"</formula>
    </cfRule>
  </conditionalFormatting>
  <conditionalFormatting sqref="I54:Q54">
    <cfRule type="expression" dxfId="871" priority="23">
      <formula>$S$54="сыграна"</formula>
    </cfRule>
  </conditionalFormatting>
  <conditionalFormatting sqref="I55:Q55">
    <cfRule type="expression" dxfId="870" priority="24">
      <formula>$S$55="сыграна"</formula>
    </cfRule>
  </conditionalFormatting>
  <conditionalFormatting sqref="I56:Q56">
    <cfRule type="expression" dxfId="869" priority="25">
      <formula>$S$56="сыграна"</formula>
    </cfRule>
  </conditionalFormatting>
  <conditionalFormatting sqref="I62:Q62">
    <cfRule type="expression" dxfId="868" priority="2">
      <formula>$S$62="сыграна"</formula>
    </cfRule>
  </conditionalFormatting>
  <conditionalFormatting sqref="I63:Q63">
    <cfRule type="expression" dxfId="867" priority="31">
      <formula>$S$63="сыграна"</formula>
    </cfRule>
  </conditionalFormatting>
  <conditionalFormatting sqref="I64:Q64">
    <cfRule type="expression" dxfId="866" priority="32">
      <formula>$S$64="сыграна"</formula>
    </cfRule>
  </conditionalFormatting>
  <conditionalFormatting sqref="I65:Q65">
    <cfRule type="expression" dxfId="865" priority="33">
      <formula>$S$65="сыграна"</formula>
    </cfRule>
  </conditionalFormatting>
  <conditionalFormatting sqref="I66:Q66">
    <cfRule type="expression" dxfId="864" priority="34">
      <formula>$S$66="сыграна"</formula>
    </cfRule>
  </conditionalFormatting>
  <conditionalFormatting sqref="I67:Q67">
    <cfRule type="expression" dxfId="863" priority="35">
      <formula>$S$67="сыграна"</formula>
    </cfRule>
  </conditionalFormatting>
  <conditionalFormatting sqref="I68:Q68">
    <cfRule type="expression" dxfId="862" priority="36">
      <formula>$S$68="сыграна"</formula>
    </cfRule>
  </conditionalFormatting>
  <conditionalFormatting sqref="I69:Q69">
    <cfRule type="expression" dxfId="861" priority="37">
      <formula>$S$69="сыграна"</formula>
    </cfRule>
  </conditionalFormatting>
  <conditionalFormatting sqref="I70:Q70">
    <cfRule type="expression" dxfId="860" priority="38">
      <formula>$S$70="сыграна"</formula>
    </cfRule>
  </conditionalFormatting>
  <conditionalFormatting sqref="I71:Q71">
    <cfRule type="expression" dxfId="859" priority="39">
      <formula>$S$71="сыграна"</formula>
    </cfRule>
  </conditionalFormatting>
  <conditionalFormatting sqref="I36:R36 Q13:Q15 M25:M27">
    <cfRule type="expression" dxfId="858" priority="14">
      <formula>$S$36="встреча играется"</formula>
    </cfRule>
  </conditionalFormatting>
  <conditionalFormatting sqref="I37:R37 R10:R12 L28:L30">
    <cfRule type="expression" dxfId="857" priority="40">
      <formula>$S$37="встреча играется"</formula>
    </cfRule>
  </conditionalFormatting>
  <conditionalFormatting sqref="I38:R38 P16:P18 N22:N24">
    <cfRule type="expression" dxfId="856" priority="41">
      <formula>$S$38="встреча играется"</formula>
    </cfRule>
  </conditionalFormatting>
  <conditionalFormatting sqref="I39:R39 S7:S9 K31:K33">
    <cfRule type="expression" dxfId="855" priority="42">
      <formula>$S$39="встреча играется"</formula>
    </cfRule>
  </conditionalFormatting>
  <conditionalFormatting sqref="I40:R40 Q10:Q12 L25:L27">
    <cfRule type="expression" dxfId="854" priority="43">
      <formula>$S$40="встреча играется"</formula>
    </cfRule>
  </conditionalFormatting>
  <conditionalFormatting sqref="I41:R41 P13:P15 M22:M24">
    <cfRule type="expression" dxfId="853" priority="44">
      <formula>$S$41="встреча играется"</formula>
    </cfRule>
  </conditionalFormatting>
  <conditionalFormatting sqref="I42:R42 R7:R9 K28:K30">
    <cfRule type="expression" dxfId="852" priority="45">
      <formula>$S$42="встреча играется"</formula>
    </cfRule>
  </conditionalFormatting>
  <conditionalFormatting sqref="I43:R43 S19:S21 O31:O33">
    <cfRule type="expression" dxfId="851" priority="46">
      <formula>$S$43="встреча играется"</formula>
    </cfRule>
  </conditionalFormatting>
  <conditionalFormatting sqref="I44:R44 P10:P12 L22:L24">
    <cfRule type="expression" dxfId="850" priority="47">
      <formula>$S$44="встреча играется"</formula>
    </cfRule>
  </conditionalFormatting>
  <conditionalFormatting sqref="I45:R45 Q7:Q9 K25:K27">
    <cfRule type="expression" dxfId="849" priority="48">
      <formula>$S$45="встреча играется"</formula>
    </cfRule>
  </conditionalFormatting>
  <conditionalFormatting sqref="I46:R46 R19:R21 O28:O30">
    <cfRule type="expression" dxfId="848" priority="49">
      <formula>$S$46="встреча играется"</formula>
    </cfRule>
  </conditionalFormatting>
  <conditionalFormatting sqref="I46:R46">
    <cfRule type="expression" dxfId="847" priority="16">
      <formula>$S$46="сыграна"</formula>
    </cfRule>
  </conditionalFormatting>
  <conditionalFormatting sqref="I47:R47 S16:S18 N31:N33">
    <cfRule type="expression" dxfId="846" priority="50">
      <formula>$S$47="встреча играется"</formula>
    </cfRule>
  </conditionalFormatting>
  <conditionalFormatting sqref="I47:R47">
    <cfRule type="expression" dxfId="845" priority="12">
      <formula>$S$47="сыграна"</formula>
    </cfRule>
  </conditionalFormatting>
  <conditionalFormatting sqref="I48:R48 P7:P9 K22:K24">
    <cfRule type="expression" dxfId="844" priority="51">
      <formula>$S$48="встреча играется"</formula>
    </cfRule>
  </conditionalFormatting>
  <conditionalFormatting sqref="I49:R49 Q19:Q21 O25:O27">
    <cfRule type="expression" dxfId="843" priority="52">
      <formula>$S$49="встреча играется"</formula>
    </cfRule>
  </conditionalFormatting>
  <conditionalFormatting sqref="I50:R50 S13:S15 M31:M33">
    <cfRule type="expression" dxfId="842" priority="53">
      <formula>$S$50="встреча играется"</formula>
    </cfRule>
  </conditionalFormatting>
  <conditionalFormatting sqref="I51:R51 R16:R18 N28:N30">
    <cfRule type="expression" dxfId="841" priority="54">
      <formula>$S$51="встреча играется"</formula>
    </cfRule>
  </conditionalFormatting>
  <conditionalFormatting sqref="I52:R52 N10:N12 L16:L18">
    <cfRule type="expression" dxfId="840" priority="55">
      <formula>$S$52="встреча играется"</formula>
    </cfRule>
  </conditionalFormatting>
  <conditionalFormatting sqref="I53:R53 O7:O9 K19:K21">
    <cfRule type="expression" dxfId="839" priority="56">
      <formula>$S$53="встреча играется"</formula>
    </cfRule>
  </conditionalFormatting>
  <conditionalFormatting sqref="I54:R54 R13:R15 M28:M30">
    <cfRule type="expression" dxfId="838" priority="57">
      <formula>$S$54="встреча играется"</formula>
    </cfRule>
  </conditionalFormatting>
  <conditionalFormatting sqref="I55:R55 S25:S27 Q31:Q33">
    <cfRule type="expression" dxfId="837" priority="58">
      <formula>$S$55="встреча играется"</formula>
    </cfRule>
  </conditionalFormatting>
  <conditionalFormatting sqref="I56:R56 N7:N9 K16:K18">
    <cfRule type="expression" dxfId="836" priority="59">
      <formula>$S$56="встреча играется"</formula>
    </cfRule>
  </conditionalFormatting>
  <conditionalFormatting sqref="I57:R57 O13:O15 M19:M21">
    <cfRule type="expression" dxfId="835" priority="60">
      <formula>$S$57="встреча играется"</formula>
    </cfRule>
  </conditionalFormatting>
  <conditionalFormatting sqref="I57:R57">
    <cfRule type="expression" dxfId="834" priority="26">
      <formula>$S$57="сыграна"</formula>
    </cfRule>
  </conditionalFormatting>
  <conditionalFormatting sqref="I58:R58 S10:S12 L31:L33">
    <cfRule type="expression" dxfId="833" priority="61">
      <formula>$S$58="встреча играется"</formula>
    </cfRule>
  </conditionalFormatting>
  <conditionalFormatting sqref="I58:R58">
    <cfRule type="expression" dxfId="832" priority="27">
      <formula>$S$58="сыграна"</formula>
    </cfRule>
  </conditionalFormatting>
  <conditionalFormatting sqref="I59:R59 R22:R24 P28:P30">
    <cfRule type="expression" dxfId="831" priority="62">
      <formula>$S$59="встреча играется"</formula>
    </cfRule>
  </conditionalFormatting>
  <conditionalFormatting sqref="I59:R59">
    <cfRule type="expression" dxfId="830" priority="28">
      <formula>$S$59="сыграна"</formula>
    </cfRule>
  </conditionalFormatting>
  <conditionalFormatting sqref="I60:R60 M7:M9 K13:K15">
    <cfRule type="expression" dxfId="829" priority="63">
      <formula>$S$60="встреча играется"</formula>
    </cfRule>
  </conditionalFormatting>
  <conditionalFormatting sqref="I60:R60">
    <cfRule type="expression" dxfId="828" priority="29">
      <formula>$S$60="сыграна"</formula>
    </cfRule>
  </conditionalFormatting>
  <conditionalFormatting sqref="I61:R61 O10:O12 L19:L21">
    <cfRule type="expression" dxfId="827" priority="64">
      <formula>$S$61="встреча играется"</formula>
    </cfRule>
  </conditionalFormatting>
  <conditionalFormatting sqref="I61:R61">
    <cfRule type="expression" dxfId="826" priority="30">
      <formula>$S$61="сыграна"</formula>
    </cfRule>
  </conditionalFormatting>
  <conditionalFormatting sqref="I62:R62 Q16:Q18 N25:N27">
    <cfRule type="expression" dxfId="825" priority="3">
      <formula>$S$62="встреча играется"</formula>
    </cfRule>
  </conditionalFormatting>
  <conditionalFormatting sqref="I63:R63 S22:S24 P31:P33">
    <cfRule type="expression" dxfId="824" priority="65">
      <formula>$S$63="встреча играется"</formula>
    </cfRule>
  </conditionalFormatting>
  <conditionalFormatting sqref="I64:R64 M10:M12 L13:L15">
    <cfRule type="expression" dxfId="823" priority="66">
      <formula>$S$64="встреча играется"</formula>
    </cfRule>
  </conditionalFormatting>
  <conditionalFormatting sqref="I65:R65 O16:O18 N19:N21">
    <cfRule type="expression" dxfId="822" priority="67">
      <formula>$S$65="встреча играется"</formula>
    </cfRule>
  </conditionalFormatting>
  <conditionalFormatting sqref="I66:R66 Q22:Q24 P25:P27">
    <cfRule type="expression" dxfId="821" priority="68">
      <formula>$S$66="встреча играется"</formula>
    </cfRule>
  </conditionalFormatting>
  <conditionalFormatting sqref="I67:R67 S28:S30 R31:R33">
    <cfRule type="expression" dxfId="820" priority="69">
      <formula>$S$67="встреча играется"</formula>
    </cfRule>
  </conditionalFormatting>
  <conditionalFormatting sqref="I68:R68 L7:L9 K10:K12">
    <cfRule type="expression" dxfId="819" priority="70">
      <formula>$S$68="встреча играется"</formula>
    </cfRule>
  </conditionalFormatting>
  <conditionalFormatting sqref="I69:R69 N13:N15 M16:M18">
    <cfRule type="expression" dxfId="818" priority="71">
      <formula>$S$69="встреча играется"</formula>
    </cfRule>
  </conditionalFormatting>
  <conditionalFormatting sqref="I70:R70 P19:P21 O22:O24">
    <cfRule type="expression" dxfId="817" priority="72">
      <formula>$S$70="встреча играется"</formula>
    </cfRule>
  </conditionalFormatting>
  <conditionalFormatting sqref="I71:R71 R25:R27 Q28:Q30">
    <cfRule type="expression" dxfId="816" priority="73">
      <formula>$S$71="встреча играется"</formula>
    </cfRule>
  </conditionalFormatting>
  <conditionalFormatting sqref="J7:J33">
    <cfRule type="endsWith" dxfId="815" priority="1" operator="endsWith" text="+">
      <formula>RIGHT((J7),LEN("+"))=("+")</formula>
    </cfRule>
  </conditionalFormatting>
  <dataValidations count="1">
    <dataValidation type="list" allowBlank="1" sqref="P36:P71" xr:uid="{00000000-0002-0000-3C00-000000000000}">
      <formula1>Е1_2!Список_счета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592</v>
      </c>
      <c r="E7" s="22"/>
      <c r="F7" s="67"/>
      <c r="G7" s="150">
        <v>1</v>
      </c>
      <c r="H7" s="97"/>
      <c r="I7" s="97"/>
      <c r="J7" s="100" t="s">
        <v>593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>
        <f>IF(LEFT(P53,1)="L",0,(IF(P53="","",(IF(LEFT(P53,1)&gt;RIGHT(P53,1),2,1)))))</f>
        <v>2</v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>
        <f>IF(RIGHT(P42,1)="L",0,(IF(P42="","",(IF(RIGHT(P42,1)&gt;LEFT(P42,1),2,1)))))</f>
        <v>1</v>
      </c>
      <c r="S7" s="25">
        <f>IF(LEFT(P39,1)="L",0,(IF(P39="","",(IF(LEFT(P39,1)&gt;RIGHT(P39,1),2,1)))))</f>
        <v>1</v>
      </c>
      <c r="T7" s="109">
        <f>IF((AND(COUNTIF(J7:J33,"&gt;""")&gt;2,COUNTIF(P36:P71,"&gt;""")&gt;0)),SUM(K7,L7,M7,N7,O7,P7,Q7,R7,S7),"")</f>
        <v>4</v>
      </c>
      <c r="U7" s="166"/>
      <c r="V7" s="91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69" t="s">
        <v>594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>3:0(W)</v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>1:3</v>
      </c>
      <c r="S8" s="39" t="str">
        <f>IF(LEFT(P39,1)="W",$M$4&amp;":0(W)",IF(LEFT(P39,1)="L","0:"&amp;$M$4&amp;"(L)",IF(P39="","",P39)))</f>
        <v>0:3</v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595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596</v>
      </c>
      <c r="E10" s="22"/>
      <c r="F10" s="67"/>
      <c r="G10" s="150">
        <v>2</v>
      </c>
      <c r="H10" s="97"/>
      <c r="I10" s="97"/>
      <c r="J10" s="100" t="s">
        <v>594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597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598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599</v>
      </c>
      <c r="E13" s="22"/>
      <c r="F13" s="67"/>
      <c r="G13" s="150">
        <v>3</v>
      </c>
      <c r="H13" s="97"/>
      <c r="I13" s="97"/>
      <c r="J13" s="100" t="s">
        <v>595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600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601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596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16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602</v>
      </c>
      <c r="K19" s="33">
        <f>IF(RIGHT(P53,1)="L",0,(IF(P53="","",(IF(RIGHT(P53,1)&gt;LEFT(P53,1),2,1)))))</f>
        <v>0</v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>
        <f>IF(LEFT(P46,1)="L",0,(IF(P46="","",(IF(LEFT(P46,1)&gt;RIGHT(P46,1),2,1)))))</f>
        <v>0</v>
      </c>
      <c r="S19" s="25">
        <f>IF(RIGHT(P43,1)="L",0,(IF(P43="","",(IF(RIGHT(P43,1)&gt;LEFT(P43,1),2,1)))))</f>
        <v>0</v>
      </c>
      <c r="T19" s="109">
        <f>IF((AND(COUNTIF(J7:J33,"&gt;""")&gt;2,COUNTIF(P36:P71,"&gt;""")&gt;0)),SUM(K19,L19,M19,N19,O19,P19,Q19,R19,S19),"")</f>
        <v>0</v>
      </c>
      <c r="U19" s="166"/>
      <c r="V19" s="91" t="s">
        <v>13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0:3(L)</v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>0:3(L)</v>
      </c>
      <c r="S20" s="29" t="str">
        <f>IF(RIGHT(P43,1)="W",$M$4&amp;":0(W)",IF(RIGHT(P43,1)="L","0:"&amp;$M$4&amp;"(L)",IF(P43="","",RIGHT(P43,1)&amp;":"&amp;LEFT(P43,1))))</f>
        <v>0:3(L)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598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599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603</v>
      </c>
      <c r="K28" s="33">
        <f>IF(LEFT(P42,1)="L",0,(IF(P42="","",(IF(LEFT(P42,1)&gt;RIGHT(P42,1),2,1)))))</f>
        <v>2</v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>
        <f>IF(RIGHT(P46,1)="L",0,(IF(P46="","",(IF(RIGHT(P46,1)&gt;LEFT(P46,1),2,1)))))</f>
        <v>2</v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1</v>
      </c>
      <c r="T28" s="109">
        <f>IF((AND(COUNTIF(J7:J33,"&gt;""")&gt;2,COUNTIF(P36:P71,"&gt;""")&gt;0)),SUM(K28,L28,M28,N28,O28,P28,Q28,R28,S28),"")</f>
        <v>5</v>
      </c>
      <c r="U28" s="166"/>
      <c r="V28" s="91" t="s">
        <v>11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8" t="str">
        <f>IF(LEFT(P42,1)="W",$M$4&amp;":0(W)",IF(LEFT(P42,1)="L","0:"&amp;$M$4&amp;"(L)",IF(P42="","",P42)))</f>
        <v>3:1</v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>3:0(W)</v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0:3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604</v>
      </c>
      <c r="K31" s="33">
        <f>IF(RIGHT(P39,1)="L",0,(IF(P39="","",(IF(RIGHT(P39,1)&gt;LEFT(P39,1),2,1)))))</f>
        <v>2</v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>
        <f>IF(LEFT(P43,1)="L",0,(IF(P43="","",(IF(LEFT(P43,1)&gt;RIGHT(P43,1),2,1)))))</f>
        <v>2</v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2</v>
      </c>
      <c r="S31" s="144"/>
      <c r="T31" s="109">
        <f>IF((AND(COUNTIF(J7:J33,"&gt;""")&gt;2,COUNTIF(P36:P71,"&gt;""")&gt;0)),SUM(K31,L31,M31,N31,O31,P31,Q31,R31,S31),"")</f>
        <v>6</v>
      </c>
      <c r="U31" s="166"/>
      <c r="V31" s="91" t="s">
        <v>10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3:0</v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>3:0(W)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3:0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IF(Е2_2!Уч3="","",Е2_2!Уч3)</f>
        <v>Алипбеков Алибек</v>
      </c>
      <c r="K36" s="82" t="str">
        <f t="shared" ref="K36:K71" si="0">"-"</f>
        <v>-</v>
      </c>
      <c r="L36" s="162" t="str">
        <f>IF(Е2_2!Уч7="","",Е2_2!Уч7)</f>
        <v>Кудабаев Марат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IF(Е2_2!Уч2="","",Е2_2!Уч2)</f>
        <v>Молдыбаев Алекжан</v>
      </c>
      <c r="K37" s="85" t="str">
        <f t="shared" si="0"/>
        <v>-</v>
      </c>
      <c r="L37" s="163" t="str">
        <f>IF(Е2_2!Уч8="","",Е2_2!Уч8)</f>
        <v>Мамырбаев Алдияр+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IF(Е2_2!Уч4="","",Е2_2!Уч4)</f>
        <v>Әбілжан Алуа</v>
      </c>
      <c r="K38" s="87" t="str">
        <f t="shared" si="0"/>
        <v>-</v>
      </c>
      <c r="L38" s="164" t="str">
        <f>IF(Е2_2!Уч6="","",Е2_2!Уч6)</f>
        <v>Әбілжан Омар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IF(Е2_2!Уч1="","",Е2_2!Уч1)</f>
        <v>Арслан София+</v>
      </c>
      <c r="K39" s="90" t="str">
        <f t="shared" si="0"/>
        <v>-</v>
      </c>
      <c r="L39" s="165" t="str">
        <f>IF(Е2_2!Уч9="","",Е2_2!Уч9)</f>
        <v>Степаненко София+</v>
      </c>
      <c r="M39" s="121"/>
      <c r="N39" s="121"/>
      <c r="O39" s="122"/>
      <c r="P39" s="66" t="s">
        <v>39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IF(Е2_2!Уч7="","",Е2_2!Уч7)</f>
        <v>Кудабаев Марат</v>
      </c>
      <c r="K40" s="82" t="str">
        <f t="shared" si="0"/>
        <v>-</v>
      </c>
      <c r="L40" s="162" t="str">
        <f>IF(Е2_2!Уч2="","",Е2_2!Уч2)</f>
        <v>Молдыбаев Алекжан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IF(Е2_2!Уч6="","",Е2_2!Уч6)</f>
        <v>Әбілжан Омар</v>
      </c>
      <c r="K41" s="85" t="str">
        <f t="shared" si="0"/>
        <v>-</v>
      </c>
      <c r="L41" s="163" t="str">
        <f>IF(Е2_2!Уч3="","",Е2_2!Уч3)</f>
        <v>Алипбеков Алибек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IF(Е2_2!Уч8="","",Е2_2!Уч8)</f>
        <v>Мамырбаев Алдияр+</v>
      </c>
      <c r="K42" s="87" t="str">
        <f t="shared" si="0"/>
        <v>-</v>
      </c>
      <c r="L42" s="164" t="str">
        <f>IF(Е2_2!Уч1="","",Е2_2!Уч1)</f>
        <v>Арслан София+</v>
      </c>
      <c r="M42" s="115"/>
      <c r="N42" s="115"/>
      <c r="O42" s="116"/>
      <c r="P42" s="62" t="s">
        <v>37</v>
      </c>
      <c r="Q42" s="138"/>
      <c r="R42" s="139"/>
      <c r="S42" s="54" t="str">
        <f t="shared" si="1"/>
        <v>сыграна</v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IF(Е2_2!Уч9="","",Е2_2!Уч9)</f>
        <v>Степаненко София+</v>
      </c>
      <c r="K43" s="90" t="str">
        <f t="shared" si="0"/>
        <v>-</v>
      </c>
      <c r="L43" s="165" t="str">
        <f>IF(Е2_2!Уч5="","",Е2_2!Уч5)</f>
        <v>Мусилимов Али+</v>
      </c>
      <c r="M43" s="121"/>
      <c r="N43" s="121"/>
      <c r="O43" s="122"/>
      <c r="P43" s="66" t="s">
        <v>43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IF(Е2_2!Уч2="","",Е2_2!Уч2)</f>
        <v>Молдыбаев Алекжан</v>
      </c>
      <c r="K44" s="82" t="str">
        <f t="shared" si="0"/>
        <v>-</v>
      </c>
      <c r="L44" s="162" t="str">
        <f>IF(Е2_2!Уч6="","",Е2_2!Уч6)</f>
        <v>Әбілжан Омар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IF(Е2_2!Уч1="","",Е2_2!Уч1)</f>
        <v>Арслан София+</v>
      </c>
      <c r="K45" s="85" t="str">
        <f t="shared" si="0"/>
        <v>-</v>
      </c>
      <c r="L45" s="163" t="str">
        <f>IF(Е2_2!Уч7="","",Е2_2!Уч7)</f>
        <v>Кудабаев Марат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IF(Е2_2!Уч5="","",Е2_2!Уч5)</f>
        <v>Мусилимов Али+</v>
      </c>
      <c r="K46" s="87" t="str">
        <f t="shared" si="0"/>
        <v>-</v>
      </c>
      <c r="L46" s="164" t="str">
        <f>IF(Е2_2!Уч8="","",Е2_2!Уч8)</f>
        <v>Мамырбаев Алдияр+</v>
      </c>
      <c r="M46" s="115"/>
      <c r="N46" s="115"/>
      <c r="O46" s="116"/>
      <c r="P46" s="62" t="s">
        <v>45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IF(Е2_2!Уч4="","",Е2_2!Уч4)</f>
        <v>Әбілжан Алуа</v>
      </c>
      <c r="K47" s="90" t="str">
        <f t="shared" si="0"/>
        <v>-</v>
      </c>
      <c r="L47" s="165" t="str">
        <f>IF(Е2_2!Уч9="","",Е2_2!Уч9)</f>
        <v>Степаненко София+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IF(Е2_2!Уч6="","",Е2_2!Уч6)</f>
        <v>Әбілжан Омар</v>
      </c>
      <c r="K48" s="82" t="str">
        <f t="shared" si="0"/>
        <v>-</v>
      </c>
      <c r="L48" s="162" t="str">
        <f>IF(Е2_2!Уч1="","",Е2_2!Уч1)</f>
        <v>Арслан София+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IF(Е2_2!Уч7="","",Е2_2!Уч7)</f>
        <v>Кудабаев Марат</v>
      </c>
      <c r="K49" s="85" t="str">
        <f t="shared" si="0"/>
        <v>-</v>
      </c>
      <c r="L49" s="163" t="str">
        <f>IF(Е2_2!Уч5="","",Е2_2!Уч5)</f>
        <v>Мусилимов Али+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IF(Е2_2!Уч9="","",Е2_2!Уч9)</f>
        <v>Степаненко София+</v>
      </c>
      <c r="K50" s="87" t="str">
        <f t="shared" si="0"/>
        <v>-</v>
      </c>
      <c r="L50" s="164" t="str">
        <f>IF(Е2_2!Уч3="","",Е2_2!Уч3)</f>
        <v>Алипбеков Алибек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IF(Е2_2!Уч8="","",Е2_2!Уч8)</f>
        <v>Мамырбаев Алдияр+</v>
      </c>
      <c r="K51" s="90" t="str">
        <f t="shared" si="0"/>
        <v>-</v>
      </c>
      <c r="L51" s="165" t="str">
        <f>IF(Е2_2!Уч4="","",Е2_2!Уч4)</f>
        <v>Әбілжан Алуа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IF(Е2_2!Уч2="","",Е2_2!Уч2)</f>
        <v>Молдыбаев Алекжан</v>
      </c>
      <c r="K52" s="82" t="str">
        <f t="shared" si="0"/>
        <v>-</v>
      </c>
      <c r="L52" s="162" t="str">
        <f>IF(Е2_2!Уч4="","",Е2_2!Уч4)</f>
        <v>Әбілжан Алуа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IF(Е2_2!Уч1="","",Е2_2!Уч1)</f>
        <v>Арслан София+</v>
      </c>
      <c r="K53" s="85" t="str">
        <f t="shared" si="0"/>
        <v>-</v>
      </c>
      <c r="L53" s="163" t="str">
        <f>IF(Е2_2!Уч5="","",Е2_2!Уч5)</f>
        <v>Мусилимов Али+</v>
      </c>
      <c r="M53" s="127"/>
      <c r="N53" s="127"/>
      <c r="O53" s="128"/>
      <c r="P53" s="58" t="s">
        <v>43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IF(Е2_2!Уч3="","",Е2_2!Уч3)</f>
        <v>Алипбеков Алибек</v>
      </c>
      <c r="K54" s="87" t="str">
        <f t="shared" si="0"/>
        <v>-</v>
      </c>
      <c r="L54" s="164" t="str">
        <f>IF(Е2_2!Уч8="","",Е2_2!Уч8)</f>
        <v>Мамырбаев Алдияр+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IF(Е2_2!Уч7="","",Е2_2!Уч7)</f>
        <v>Кудабаев Марат</v>
      </c>
      <c r="K55" s="90" t="str">
        <f t="shared" si="0"/>
        <v>-</v>
      </c>
      <c r="L55" s="165" t="str">
        <f>IF(Е2_2!Уч9="","",Е2_2!Уч9)</f>
        <v>Степаненко София+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IF(Е2_2!Уч4="","",Е2_2!Уч4)</f>
        <v>Әбілжан Алуа</v>
      </c>
      <c r="K56" s="82" t="str">
        <f t="shared" si="0"/>
        <v>-</v>
      </c>
      <c r="L56" s="162" t="str">
        <f>IF(Е2_2!Уч1="","",Е2_2!Уч1)</f>
        <v>Арслан София+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IF(Е2_2!Уч5="","",Е2_2!Уч5)</f>
        <v>Мусилимов Али+</v>
      </c>
      <c r="K57" s="85" t="str">
        <f t="shared" si="0"/>
        <v>-</v>
      </c>
      <c r="L57" s="163" t="str">
        <f>IF(Е2_2!Уч3="","",Е2_2!Уч3)</f>
        <v>Алипбеков Алибек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IF(Е2_2!Уч9="","",Е2_2!Уч9)</f>
        <v>Степаненко София+</v>
      </c>
      <c r="K58" s="87" t="str">
        <f t="shared" si="0"/>
        <v>-</v>
      </c>
      <c r="L58" s="164" t="str">
        <f>IF(Е2_2!Уч2="","",Е2_2!Уч2)</f>
        <v>Молдыбаев Алекжан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IF(Е2_2!Уч8="","",Е2_2!Уч8)</f>
        <v>Мамырбаев Алдияр+</v>
      </c>
      <c r="K59" s="90" t="str">
        <f t="shared" si="0"/>
        <v>-</v>
      </c>
      <c r="L59" s="165" t="str">
        <f>IF(Е2_2!Уч6="","",Е2_2!Уч6)</f>
        <v>Әбілжан Омар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IF(Е2_2!Уч1="","",Е2_2!Уч1)</f>
        <v>Арслан София+</v>
      </c>
      <c r="K60" s="82" t="str">
        <f t="shared" si="0"/>
        <v>-</v>
      </c>
      <c r="L60" s="162" t="str">
        <f>IF(Е2_2!Уч3="","",Е2_2!Уч3)</f>
        <v>Алипбеков Алибек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IF(Е2_2!Уч2="","",Е2_2!Уч2)</f>
        <v>Молдыбаев Алекжан</v>
      </c>
      <c r="K61" s="85" t="str">
        <f t="shared" si="0"/>
        <v>-</v>
      </c>
      <c r="L61" s="163" t="str">
        <f>IF(Е2_2!Уч5="","",Е2_2!Уч5)</f>
        <v>Мусилимов Али+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IF(Е2_2!Уч4="","",Е2_2!Уч4)</f>
        <v>Әбілжан Алуа</v>
      </c>
      <c r="K62" s="87" t="str">
        <f t="shared" si="0"/>
        <v>-</v>
      </c>
      <c r="L62" s="164" t="str">
        <f>IF(Е2_2!Уч7="","",Е2_2!Уч7)</f>
        <v>Кудабаев Марат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IF(Е2_2!Уч6="","",Е2_2!Уч6)</f>
        <v>Әбілжан Омар</v>
      </c>
      <c r="K63" s="90" t="str">
        <f t="shared" si="0"/>
        <v>-</v>
      </c>
      <c r="L63" s="165" t="str">
        <f>IF(Е2_2!Уч9="","",Е2_2!Уч9)</f>
        <v>Степаненко София+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IF(Е2_2!Уч3="","",Е2_2!Уч3)</f>
        <v>Алипбеков Алибек</v>
      </c>
      <c r="K64" s="82" t="str">
        <f t="shared" si="0"/>
        <v>-</v>
      </c>
      <c r="L64" s="162" t="str">
        <f>IF(Е2_2!Уч2="","",Е2_2!Уч2)</f>
        <v>Молдыбаев Алекжан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IF(Е2_2!Уч5="","",Е2_2!Уч5)</f>
        <v>Мусилимов Али+</v>
      </c>
      <c r="K65" s="85" t="str">
        <f t="shared" si="0"/>
        <v>-</v>
      </c>
      <c r="L65" s="163" t="str">
        <f>IF(Е2_2!Уч4="","",Е2_2!Уч4)</f>
        <v>Әбілжан Алуа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IF(Е2_2!Уч7="","",Е2_2!Уч7)</f>
        <v>Кудабаев Марат</v>
      </c>
      <c r="K66" s="87" t="str">
        <f t="shared" si="0"/>
        <v>-</v>
      </c>
      <c r="L66" s="164" t="str">
        <f>IF(Е2_2!Уч6="","",Е2_2!Уч6)</f>
        <v>Әбілжан Омар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IF(Е2_2!Уч9="","",Е2_2!Уч9)</f>
        <v>Степаненко София+</v>
      </c>
      <c r="K67" s="90" t="str">
        <f t="shared" si="0"/>
        <v>-</v>
      </c>
      <c r="L67" s="165" t="str">
        <f>IF(Е2_2!Уч8="","",Е2_2!Уч8)</f>
        <v>Мамырбаев Алдияр+</v>
      </c>
      <c r="M67" s="121"/>
      <c r="N67" s="121"/>
      <c r="O67" s="122"/>
      <c r="P67" s="66" t="s">
        <v>35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IF(Е2_2!Уч1="","",Е2_2!Уч1)</f>
        <v>Арслан София+</v>
      </c>
      <c r="K68" s="82" t="str">
        <f t="shared" si="0"/>
        <v>-</v>
      </c>
      <c r="L68" s="162" t="str">
        <f>IF(Е2_2!Уч2="","",Е2_2!Уч2)</f>
        <v>Молдыбаев Алекжан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IF(Е2_2!Уч3="","",Е2_2!Уч3)</f>
        <v>Алипбеков Алибек</v>
      </c>
      <c r="K69" s="85" t="str">
        <f t="shared" si="0"/>
        <v>-</v>
      </c>
      <c r="L69" s="163" t="str">
        <f>IF(Е2_2!Уч4="","",Е2_2!Уч4)</f>
        <v>Әбілжан Алуа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IF(Е2_2!Уч5="","",Е2_2!Уч5)</f>
        <v>Мусилимов Али+</v>
      </c>
      <c r="K70" s="87" t="str">
        <f t="shared" si="0"/>
        <v>-</v>
      </c>
      <c r="L70" s="164" t="str">
        <f>IF(Е2_2!Уч6="","",Е2_2!Уч6)</f>
        <v>Әбілжан Омар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IF(Е2_2!Уч7="","",Е2_2!Уч7)</f>
        <v>Кудабаев Марат</v>
      </c>
      <c r="K71" s="90" t="str">
        <f t="shared" si="0"/>
        <v>-</v>
      </c>
      <c r="L71" s="165" t="str">
        <f>IF(Е2_2!Уч8="","",Е2_2!Уч8)</f>
        <v>Мамырбаев Алдияр+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814" priority="13">
      <formula>$S$36="сыграна"</formula>
    </cfRule>
  </conditionalFormatting>
  <conditionalFormatting sqref="I37:Q37">
    <cfRule type="expression" dxfId="813" priority="15">
      <formula>$S$37="сыграна"</formula>
    </cfRule>
  </conditionalFormatting>
  <conditionalFormatting sqref="I38:Q38">
    <cfRule type="expression" dxfId="812" priority="4">
      <formula>$S$38="сыграна"</formula>
    </cfRule>
  </conditionalFormatting>
  <conditionalFormatting sqref="I39:Q39">
    <cfRule type="expression" dxfId="811" priority="5">
      <formula>$S$39="сыграна"</formula>
    </cfRule>
  </conditionalFormatting>
  <conditionalFormatting sqref="I40:Q40">
    <cfRule type="expression" dxfId="810" priority="6">
      <formula>$S$40="сыграна"</formula>
    </cfRule>
  </conditionalFormatting>
  <conditionalFormatting sqref="I41:Q41">
    <cfRule type="expression" dxfId="809" priority="7">
      <formula>$S$41="сыграна"</formula>
    </cfRule>
  </conditionalFormatting>
  <conditionalFormatting sqref="I42:Q42">
    <cfRule type="expression" dxfId="808" priority="8">
      <formula>$S$42="сыграна"</formula>
    </cfRule>
  </conditionalFormatting>
  <conditionalFormatting sqref="I43:Q43">
    <cfRule type="expression" dxfId="807" priority="9">
      <formula>$S$43="сыграна"</formula>
    </cfRule>
  </conditionalFormatting>
  <conditionalFormatting sqref="I44:Q44">
    <cfRule type="expression" dxfId="806" priority="10">
      <formula>$S$44="сыграна"</formula>
    </cfRule>
  </conditionalFormatting>
  <conditionalFormatting sqref="I45:Q45">
    <cfRule type="expression" dxfId="805" priority="11">
      <formula>$S$45="сыграна"</formula>
    </cfRule>
  </conditionalFormatting>
  <conditionalFormatting sqref="I48:Q48">
    <cfRule type="expression" dxfId="804" priority="17">
      <formula>$S$48="сыграна"</formula>
    </cfRule>
  </conditionalFormatting>
  <conditionalFormatting sqref="I49:Q49">
    <cfRule type="expression" dxfId="803" priority="18">
      <formula>$S$49="сыграна"</formula>
    </cfRule>
  </conditionalFormatting>
  <conditionalFormatting sqref="I50:Q50">
    <cfRule type="expression" dxfId="802" priority="19">
      <formula>$S$50="сыграна"</formula>
    </cfRule>
  </conditionalFormatting>
  <conditionalFormatting sqref="I51:Q51">
    <cfRule type="expression" dxfId="801" priority="20">
      <formula>$S$51="сыграна"</formula>
    </cfRule>
  </conditionalFormatting>
  <conditionalFormatting sqref="I52:Q52">
    <cfRule type="expression" dxfId="800" priority="21">
      <formula>$S$52="сыграна"</formula>
    </cfRule>
  </conditionalFormatting>
  <conditionalFormatting sqref="I53:Q53">
    <cfRule type="expression" dxfId="799" priority="22">
      <formula>$S$53="сыграна"</formula>
    </cfRule>
  </conditionalFormatting>
  <conditionalFormatting sqref="I54:Q54">
    <cfRule type="expression" dxfId="798" priority="23">
      <formula>$S$54="сыграна"</formula>
    </cfRule>
  </conditionalFormatting>
  <conditionalFormatting sqref="I55:Q55">
    <cfRule type="expression" dxfId="797" priority="24">
      <formula>$S$55="сыграна"</formula>
    </cfRule>
  </conditionalFormatting>
  <conditionalFormatting sqref="I56:Q56">
    <cfRule type="expression" dxfId="796" priority="25">
      <formula>$S$56="сыграна"</formula>
    </cfRule>
  </conditionalFormatting>
  <conditionalFormatting sqref="I62:Q62">
    <cfRule type="expression" dxfId="795" priority="2">
      <formula>$S$62="сыграна"</formula>
    </cfRule>
  </conditionalFormatting>
  <conditionalFormatting sqref="I63:Q63">
    <cfRule type="expression" dxfId="794" priority="31">
      <formula>$S$63="сыграна"</formula>
    </cfRule>
  </conditionalFormatting>
  <conditionalFormatting sqref="I64:Q64">
    <cfRule type="expression" dxfId="793" priority="32">
      <formula>$S$64="сыграна"</formula>
    </cfRule>
  </conditionalFormatting>
  <conditionalFormatting sqref="I65:Q65">
    <cfRule type="expression" dxfId="792" priority="33">
      <formula>$S$65="сыграна"</formula>
    </cfRule>
  </conditionalFormatting>
  <conditionalFormatting sqref="I66:Q66">
    <cfRule type="expression" dxfId="791" priority="34">
      <formula>$S$66="сыграна"</formula>
    </cfRule>
  </conditionalFormatting>
  <conditionalFormatting sqref="I67:Q67">
    <cfRule type="expression" dxfId="790" priority="35">
      <formula>$S$67="сыграна"</formula>
    </cfRule>
  </conditionalFormatting>
  <conditionalFormatting sqref="I68:Q68">
    <cfRule type="expression" dxfId="789" priority="36">
      <formula>$S$68="сыграна"</formula>
    </cfRule>
  </conditionalFormatting>
  <conditionalFormatting sqref="I69:Q69">
    <cfRule type="expression" dxfId="788" priority="37">
      <formula>$S$69="сыграна"</formula>
    </cfRule>
  </conditionalFormatting>
  <conditionalFormatting sqref="I70:Q70">
    <cfRule type="expression" dxfId="787" priority="38">
      <formula>$S$70="сыграна"</formula>
    </cfRule>
  </conditionalFormatting>
  <conditionalFormatting sqref="I71:Q71">
    <cfRule type="expression" dxfId="786" priority="39">
      <formula>$S$71="сыграна"</formula>
    </cfRule>
  </conditionalFormatting>
  <conditionalFormatting sqref="I36:R36 Q13:Q15 M25:M27">
    <cfRule type="expression" dxfId="785" priority="14">
      <formula>$S$36="встреча играется"</formula>
    </cfRule>
  </conditionalFormatting>
  <conditionalFormatting sqref="I37:R37 R10:R12 L28:L30">
    <cfRule type="expression" dxfId="784" priority="40">
      <formula>$S$37="встреча играется"</formula>
    </cfRule>
  </conditionalFormatting>
  <conditionalFormatting sqref="I38:R38 P16:P18 N22:N24">
    <cfRule type="expression" dxfId="783" priority="41">
      <formula>$S$38="встреча играется"</formula>
    </cfRule>
  </conditionalFormatting>
  <conditionalFormatting sqref="I39:R39 S7:S9 K31:K33">
    <cfRule type="expression" dxfId="782" priority="42">
      <formula>$S$39="встреча играется"</formula>
    </cfRule>
  </conditionalFormatting>
  <conditionalFormatting sqref="I40:R40 Q10:Q12 L25:L27">
    <cfRule type="expression" dxfId="781" priority="43">
      <formula>$S$40="встреча играется"</formula>
    </cfRule>
  </conditionalFormatting>
  <conditionalFormatting sqref="I41:R41 P13:P15 M22:M24">
    <cfRule type="expression" dxfId="780" priority="44">
      <formula>$S$41="встреча играется"</formula>
    </cfRule>
  </conditionalFormatting>
  <conditionalFormatting sqref="I42:R42 R7:R9 K28:K30">
    <cfRule type="expression" dxfId="779" priority="45">
      <formula>$S$42="встреча играется"</formula>
    </cfRule>
  </conditionalFormatting>
  <conditionalFormatting sqref="I43:R43 S19:S21 O31:O33">
    <cfRule type="expression" dxfId="778" priority="46">
      <formula>$S$43="встреча играется"</formula>
    </cfRule>
  </conditionalFormatting>
  <conditionalFormatting sqref="I44:R44 P10:P12 L22:L24">
    <cfRule type="expression" dxfId="777" priority="47">
      <formula>$S$44="встреча играется"</formula>
    </cfRule>
  </conditionalFormatting>
  <conditionalFormatting sqref="I45:R45 Q7:Q9 K25:K27">
    <cfRule type="expression" dxfId="776" priority="48">
      <formula>$S$45="встреча играется"</formula>
    </cfRule>
  </conditionalFormatting>
  <conditionalFormatting sqref="I46:R46 R19:R21 O28:O30">
    <cfRule type="expression" dxfId="775" priority="49">
      <formula>$S$46="встреча играется"</formula>
    </cfRule>
  </conditionalFormatting>
  <conditionalFormatting sqref="I46:R46">
    <cfRule type="expression" dxfId="774" priority="16">
      <formula>$S$46="сыграна"</formula>
    </cfRule>
  </conditionalFormatting>
  <conditionalFormatting sqref="I47:R47 S16:S18 N31:N33">
    <cfRule type="expression" dxfId="773" priority="50">
      <formula>$S$47="встреча играется"</formula>
    </cfRule>
  </conditionalFormatting>
  <conditionalFormatting sqref="I47:R47">
    <cfRule type="expression" dxfId="772" priority="12">
      <formula>$S$47="сыграна"</formula>
    </cfRule>
  </conditionalFormatting>
  <conditionalFormatting sqref="I48:R48 P7:P9 K22:K24">
    <cfRule type="expression" dxfId="771" priority="51">
      <formula>$S$48="встреча играется"</formula>
    </cfRule>
  </conditionalFormatting>
  <conditionalFormatting sqref="I49:R49 Q19:Q21 O25:O27">
    <cfRule type="expression" dxfId="770" priority="52">
      <formula>$S$49="встреча играется"</formula>
    </cfRule>
  </conditionalFormatting>
  <conditionalFormatting sqref="I50:R50 S13:S15 M31:M33">
    <cfRule type="expression" dxfId="769" priority="53">
      <formula>$S$50="встреча играется"</formula>
    </cfRule>
  </conditionalFormatting>
  <conditionalFormatting sqref="I51:R51 R16:R18 N28:N30">
    <cfRule type="expression" dxfId="768" priority="54">
      <formula>$S$51="встреча играется"</formula>
    </cfRule>
  </conditionalFormatting>
  <conditionalFormatting sqref="I52:R52 N10:N12 L16:L18">
    <cfRule type="expression" dxfId="767" priority="55">
      <formula>$S$52="встреча играется"</formula>
    </cfRule>
  </conditionalFormatting>
  <conditionalFormatting sqref="I53:R53 O7:O9 K19:K21">
    <cfRule type="expression" dxfId="766" priority="56">
      <formula>$S$53="встреча играется"</formula>
    </cfRule>
  </conditionalFormatting>
  <conditionalFormatting sqref="I54:R54 R13:R15 M28:M30">
    <cfRule type="expression" dxfId="765" priority="57">
      <formula>$S$54="встреча играется"</formula>
    </cfRule>
  </conditionalFormatting>
  <conditionalFormatting sqref="I55:R55 S25:S27 Q31:Q33">
    <cfRule type="expression" dxfId="764" priority="58">
      <formula>$S$55="встреча играется"</formula>
    </cfRule>
  </conditionalFormatting>
  <conditionalFormatting sqref="I56:R56 N7:N9 K16:K18">
    <cfRule type="expression" dxfId="763" priority="59">
      <formula>$S$56="встреча играется"</formula>
    </cfRule>
  </conditionalFormatting>
  <conditionalFormatting sqref="I57:R57 O13:O15 M19:M21">
    <cfRule type="expression" dxfId="762" priority="60">
      <formula>$S$57="встреча играется"</formula>
    </cfRule>
  </conditionalFormatting>
  <conditionalFormatting sqref="I57:R57">
    <cfRule type="expression" dxfId="761" priority="26">
      <formula>$S$57="сыграна"</formula>
    </cfRule>
  </conditionalFormatting>
  <conditionalFormatting sqref="I58:R58 S10:S12 L31:L33">
    <cfRule type="expression" dxfId="760" priority="61">
      <formula>$S$58="встреча играется"</formula>
    </cfRule>
  </conditionalFormatting>
  <conditionalFormatting sqref="I58:R58">
    <cfRule type="expression" dxfId="759" priority="27">
      <formula>$S$58="сыграна"</formula>
    </cfRule>
  </conditionalFormatting>
  <conditionalFormatting sqref="I59:R59 R22:R24 P28:P30">
    <cfRule type="expression" dxfId="758" priority="62">
      <formula>$S$59="встреча играется"</formula>
    </cfRule>
  </conditionalFormatting>
  <conditionalFormatting sqref="I59:R59">
    <cfRule type="expression" dxfId="757" priority="28">
      <formula>$S$59="сыграна"</formula>
    </cfRule>
  </conditionalFormatting>
  <conditionalFormatting sqref="I60:R60 M7:M9 K13:K15">
    <cfRule type="expression" dxfId="756" priority="63">
      <formula>$S$60="встреча играется"</formula>
    </cfRule>
  </conditionalFormatting>
  <conditionalFormatting sqref="I60:R60">
    <cfRule type="expression" dxfId="755" priority="29">
      <formula>$S$60="сыграна"</formula>
    </cfRule>
  </conditionalFormatting>
  <conditionalFormatting sqref="I61:R61 O10:O12 L19:L21">
    <cfRule type="expression" dxfId="754" priority="64">
      <formula>$S$61="встреча играется"</formula>
    </cfRule>
  </conditionalFormatting>
  <conditionalFormatting sqref="I61:R61">
    <cfRule type="expression" dxfId="753" priority="30">
      <formula>$S$61="сыграна"</formula>
    </cfRule>
  </conditionalFormatting>
  <conditionalFormatting sqref="I62:R62 Q16:Q18 N25:N27">
    <cfRule type="expression" dxfId="752" priority="3">
      <formula>$S$62="встреча играется"</formula>
    </cfRule>
  </conditionalFormatting>
  <conditionalFormatting sqref="I63:R63 S22:S24 P31:P33">
    <cfRule type="expression" dxfId="751" priority="65">
      <formula>$S$63="встреча играется"</formula>
    </cfRule>
  </conditionalFormatting>
  <conditionalFormatting sqref="I64:R64 M10:M12 L13:L15">
    <cfRule type="expression" dxfId="750" priority="66">
      <formula>$S$64="встреча играется"</formula>
    </cfRule>
  </conditionalFormatting>
  <conditionalFormatting sqref="I65:R65 O16:O18 N19:N21">
    <cfRule type="expression" dxfId="749" priority="67">
      <formula>$S$65="встреча играется"</formula>
    </cfRule>
  </conditionalFormatting>
  <conditionalFormatting sqref="I66:R66 Q22:Q24 P25:P27">
    <cfRule type="expression" dxfId="748" priority="68">
      <formula>$S$66="встреча играется"</formula>
    </cfRule>
  </conditionalFormatting>
  <conditionalFormatting sqref="I67:R67 S28:S30 R31:R33">
    <cfRule type="expression" dxfId="747" priority="69">
      <formula>$S$67="встреча играется"</formula>
    </cfRule>
  </conditionalFormatting>
  <conditionalFormatting sqref="I68:R68 L7:L9 K10:K12">
    <cfRule type="expression" dxfId="746" priority="70">
      <formula>$S$68="встреча играется"</formula>
    </cfRule>
  </conditionalFormatting>
  <conditionalFormatting sqref="I69:R69 N13:N15 M16:M18">
    <cfRule type="expression" dxfId="745" priority="71">
      <formula>$S$69="встреча играется"</formula>
    </cfRule>
  </conditionalFormatting>
  <conditionalFormatting sqref="I70:R70 P19:P21 O22:O24">
    <cfRule type="expression" dxfId="744" priority="72">
      <formula>$S$70="встреча играется"</formula>
    </cfRule>
  </conditionalFormatting>
  <conditionalFormatting sqref="I71:R71 R25:R27 Q28:Q30">
    <cfRule type="expression" dxfId="743" priority="73">
      <formula>$S$71="встреча играется"</formula>
    </cfRule>
  </conditionalFormatting>
  <conditionalFormatting sqref="J7:J33">
    <cfRule type="endsWith" dxfId="742" priority="1" operator="endsWith" text="+">
      <formula>RIGHT((J7),LEN("+"))=("+")</formula>
    </cfRule>
  </conditionalFormatting>
  <dataValidations count="1">
    <dataValidation type="list" allowBlank="1" sqref="P36:P71" xr:uid="{00000000-0002-0000-3D00-000000000000}">
      <formula1>Е2_2!Список_счета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140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69" t="s">
        <v>605</v>
      </c>
      <c r="E7" s="22"/>
      <c r="F7" s="67"/>
      <c r="G7" s="150">
        <v>1</v>
      </c>
      <c r="H7" s="97"/>
      <c r="I7" s="97"/>
      <c r="J7" s="100" t="s">
        <v>605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151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606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607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608</v>
      </c>
      <c r="E10" s="22"/>
      <c r="F10" s="67"/>
      <c r="G10" s="150">
        <v>2</v>
      </c>
      <c r="H10" s="97"/>
      <c r="I10" s="97"/>
      <c r="J10" s="100" t="s">
        <v>609</v>
      </c>
      <c r="K10" s="33" t="str">
        <f>IF(RIGHT(P68,1)="L",0,(IF(P68="","",(IF(RIGHT(P68,1)&gt;LEFT(P68,1),2,1)))))</f>
        <v/>
      </c>
      <c r="L10" s="106"/>
      <c r="M10" s="23">
        <f>IF(RIGHT(P64,1)="L",0,(IF(P64="","",(IF(RIGHT(P64,1)&gt;LEFT(P64,1),2,1)))))</f>
        <v>2</v>
      </c>
      <c r="N10" s="23">
        <f>IF(LEFT(P52,1)="L",0,(IF(P52="","",(IF(LEFT(P52,1)&gt;RIGHT(P52,1),2,1)))))</f>
        <v>1</v>
      </c>
      <c r="O10" s="24">
        <f>IF(LEFT(P61,1)="L",0,(IF(P61="","",(IF(LEFT(P61,1)&gt;RIGHT(P61,1),2,1)))))</f>
        <v>1</v>
      </c>
      <c r="P10" s="23">
        <f>IF(LEFT(P44,1)="L",0,(IF(P44="","",(IF(LEFT(P44,1)&gt;RIGHT(P44,1),2,1)))))</f>
        <v>1</v>
      </c>
      <c r="Q10" s="23">
        <f>IF(RIGHT(P40,1)="L",0,(IF(P40="","",(IF(RIGHT(P40,1)&gt;LEFT(P40,1),2,1)))))</f>
        <v>1</v>
      </c>
      <c r="R10" s="23">
        <f>IF(LEFT(P37,1)="L",0,(IF(P37="","",(IF(LEFT(P37,1)&gt;RIGHT(P37,1),2,1)))))</f>
        <v>1</v>
      </c>
      <c r="S10" s="25">
        <f>IF(RIGHT(P58,1)="L",0,(IF(P58="","",(IF(RIGHT(P58,1)&gt;LEFT(P58,1),2,1)))))</f>
        <v>2</v>
      </c>
      <c r="T10" s="109">
        <f>IF((AND(COUNTIF(J7:J33,"&gt;""")&gt;2,COUNTIF(P36:P71,"&gt;""")&gt;0)),SUM(K10,L10,M10,N10,O10,P10,Q10,R10,S10),"")</f>
        <v>9</v>
      </c>
      <c r="U10" s="166">
        <f>4/5</f>
        <v>0.8</v>
      </c>
      <c r="V10" s="91" t="s">
        <v>16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610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>3:0</v>
      </c>
      <c r="N11" s="27" t="str">
        <f>IF(LEFT(P52,1)="W",$M$4&amp;":0(W)",IF(LEFT(P52,1)="L","0:"&amp;$M$4&amp;"(L)",IF(P52="","",P52)))</f>
        <v>1:3</v>
      </c>
      <c r="O11" s="28" t="str">
        <f>IF(LEFT(P61,1)="W",$M$4&amp;":0(W)",IF(LEFT(P61,1)="L","0:"&amp;$M$4&amp;"(L)",IF(P61="","",P61)))</f>
        <v>0:3</v>
      </c>
      <c r="P11" s="27" t="str">
        <f>IF(LEFT(P44,1)="W",$M$4&amp;":0(W)",IF(LEFT(P44,1)="L","0:"&amp;$M$4&amp;"(L)",IF(P44="","",P44)))</f>
        <v>0:3</v>
      </c>
      <c r="Q11" s="26" t="str">
        <f>IF(RIGHT(P40,1)="W",$M$4&amp;":0(W)",IF(RIGHT(P40,1)="L","0:"&amp;$M$4&amp;"(L)",IF(P40="","",RIGHT(P40,1)&amp;":"&amp;LEFT(P40,1))))</f>
        <v>0:3</v>
      </c>
      <c r="R11" s="27" t="str">
        <f>IF(LEFT(P37,1)="W",$M$4&amp;":0(W)",IF(LEFT(P37,1)="L","0:"&amp;$M$4&amp;"(L)",IF(P37="","",P37)))</f>
        <v>1:3</v>
      </c>
      <c r="S11" s="29" t="str">
        <f>IF(RIGHT(P58,1)="W",$M$4&amp;":0(W)",IF(RIGHT(P58,1)="L","0:"&amp;$M$4&amp;"(L)",IF(P58="","",RIGHT(P58,1)&amp;":"&amp;LEFT(P58,1))))</f>
        <v>3:2</v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611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612</v>
      </c>
      <c r="E13" s="22"/>
      <c r="F13" s="67"/>
      <c r="G13" s="150">
        <v>3</v>
      </c>
      <c r="H13" s="97"/>
      <c r="I13" s="97"/>
      <c r="J13" s="100" t="s">
        <v>613</v>
      </c>
      <c r="K13" s="33" t="str">
        <f>IF(RIGHT(P60,1)="L",0,(IF(P60="","",(IF(RIGHT(P60,1)&gt;LEFT(P60,1),2,1)))))</f>
        <v/>
      </c>
      <c r="L13" s="23">
        <f>IF(LEFT(P64,1)="L",0,(IF(P64="","",(IF(LEFT(P64,1)&gt;RIGHT(P64,1),2,1)))))</f>
        <v>1</v>
      </c>
      <c r="M13" s="106"/>
      <c r="N13" s="23">
        <f>IF(LEFT(P69,1)="L",0,(IF(P69="","",(IF(LEFT(P69,1)&gt;RIGHT(P69,1),2,1)))))</f>
        <v>1</v>
      </c>
      <c r="O13" s="24">
        <f>IF(RIGHT(P57,1)="L",0,(IF(P57="","",(IF(RIGHT(P57,1)&gt;LEFT(P57,1),2,1)))))</f>
        <v>1</v>
      </c>
      <c r="P13" s="23">
        <f>IF(RIGHT(P41,1)="L",0,(IF(P41="","",(IF(RIGHT(P41,1)&gt;LEFT(P41,1),2,1)))))</f>
        <v>1</v>
      </c>
      <c r="Q13" s="23">
        <f>IF(LEFT(P36,1)="L",0,(IF(P36="","",(IF(LEFT(P36,1)&gt;RIGHT(P36,1),2,1)))))</f>
        <v>1</v>
      </c>
      <c r="R13" s="23">
        <f>IF(LEFT(P54,1)="L",0,(IF(P54="","",(IF(LEFT(P54,1)&gt;RIGHT(P54,1),2,1)))))</f>
        <v>1</v>
      </c>
      <c r="S13" s="25">
        <f>IF(RIGHT(P50,1)="L",0,(IF(P50="","",(IF(RIGHT(P50,1)&gt;LEFT(P50,1),2,1)))))</f>
        <v>1</v>
      </c>
      <c r="T13" s="109">
        <f>IF((AND(COUNTIF(J7:J33,"&gt;""")&gt;2,COUNTIF(P36:P71,"&gt;""")&gt;0)),SUM(K13,L13,M13,N13,O13,P13,Q13,R13,S13),"")</f>
        <v>7</v>
      </c>
      <c r="U13" s="166"/>
      <c r="V13" s="91" t="s">
        <v>17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614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7" t="str">
        <f>IF(LEFT(P64,1)="W",$M$4&amp;":0(W)",IF(LEFT(P64,1)="L","0:"&amp;$M$4&amp;"(L)",IF(P64="","",P64)))</f>
        <v>0:3</v>
      </c>
      <c r="M14" s="107"/>
      <c r="N14" s="27" t="str">
        <f>IF(LEFT(P69,1)="W",$M$4&amp;":0(W)",IF(LEFT(P69,1)="L","0:"&amp;$M$4&amp;"(L)",IF(P69="","",P69)))</f>
        <v>1:3</v>
      </c>
      <c r="O14" s="35" t="str">
        <f>IF(RIGHT(P57,1)="W",$M$4&amp;":0(W)",IF(RIGHT(P57,1)="L","0:"&amp;$M$4&amp;"(L)",IF(P57="","",RIGHT(P57,1)&amp;":"&amp;LEFT(P57,1))))</f>
        <v>0:3</v>
      </c>
      <c r="P14" s="26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0:3</v>
      </c>
      <c r="R14" s="27" t="str">
        <f>IF(LEFT(P54,1)="W",$M$4&amp;":0(W)",IF(LEFT(P54,1)="L","0:"&amp;$M$4&amp;"(L)",IF(P54="","",P54)))</f>
        <v>0:3</v>
      </c>
      <c r="S14" s="29" t="str">
        <f>IF(RIGHT(P50,1)="W",$M$4&amp;":0(W)",IF(RIGHT(P50,1)="L","0:"&amp;$M$4&amp;"(L)",IF(P50="","",RIGHT(P50,1)&amp;":"&amp;LEFT(P50,1))))</f>
        <v>0:3</v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615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616</v>
      </c>
      <c r="K16" s="33" t="str">
        <f>IF(LEFT(P56,1)="L",0,(IF(P56="","",(IF(LEFT(P56,1)&gt;RIGHT(P56,1),2,1)))))</f>
        <v/>
      </c>
      <c r="L16" s="23">
        <f>IF(RIGHT(P52,1)="L",0,(IF(P52="","",(IF(RIGHT(P52,1)&gt;LEFT(P52,1),2,1)))))</f>
        <v>2</v>
      </c>
      <c r="M16" s="23">
        <f>IF(RIGHT(P69,1)="L",0,(IF(P69="","",(IF(RIGHT(P69,1)&gt;LEFT(P69,1),2,1)))))</f>
        <v>2</v>
      </c>
      <c r="N16" s="106"/>
      <c r="O16" s="24">
        <f>IF(RIGHT(P65,1)="L",0,(IF(P65="","",(IF(RIGHT(P65,1)&gt;LEFT(P65,1),2,1)))))</f>
        <v>1</v>
      </c>
      <c r="P16" s="23">
        <f>IF(LEFT(P38,1)="L",0,(IF(P38="","",(IF(LEFT(P38,1)&gt;RIGHT(P38,1),2,1)))))</f>
        <v>1</v>
      </c>
      <c r="Q16" s="23">
        <f>IF(LEFT(P62,1)="L",0,(IF(P62="","",(IF(LEFT(P62,1)&gt;RIGHT(P62,1),2,1)))))</f>
        <v>1</v>
      </c>
      <c r="R16" s="23">
        <f>IF(RIGHT(P51,1)="L",0,(IF(P51="","",(IF(RIGHT(P51,1)&gt;LEFT(P51,1),2,1)))))</f>
        <v>1</v>
      </c>
      <c r="S16" s="25">
        <f>IF(LEFT(P47,1)="L",0,(IF(P47="","",(IF(LEFT(P47,1)&gt;RIGHT(P47,1),2,1)))))</f>
        <v>1</v>
      </c>
      <c r="T16" s="109">
        <f>IF((AND(COUNTIF(J7:J33,"&gt;""")&gt;2,COUNTIF(P36:P71,"&gt;""")&gt;0)),SUM(K16,L16,M16,N16,O16,P16,Q16,R16,S16),"")</f>
        <v>9</v>
      </c>
      <c r="U16" s="166">
        <f>5/4</f>
        <v>1.25</v>
      </c>
      <c r="V16" s="91" t="s">
        <v>14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>3:1</v>
      </c>
      <c r="M17" s="26" t="str">
        <f>IF(RIGHT(P69,1)="W",$M$4&amp;":0(W)",IF(RIGHT(P69,1)="L","0:"&amp;$M$4&amp;"(L)",IF(P69="","",RIGHT(P69,1)&amp;":"&amp;LEFT(P69,1))))</f>
        <v>3:1</v>
      </c>
      <c r="N17" s="107"/>
      <c r="O17" s="35" t="str">
        <f>IF(RIGHT(P65,1)="W",$M$4&amp;":0(W)",IF(RIGHT(P65,1)="L","0:"&amp;$M$4&amp;"(L)",IF(P65="","",RIGHT(P65,1)&amp;":"&amp;LEFT(P65,1))))</f>
        <v>0:3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1:3</v>
      </c>
      <c r="R17" s="26" t="str">
        <f>IF(RIGHT(P51,1)="W",$M$4&amp;":0(W)",IF(RIGHT(P51,1)="L","0:"&amp;$M$4&amp;"(L)",IF(P51="","",RIGHT(P51,1)&amp;":"&amp;LEFT(P51,1))))</f>
        <v>1:3</v>
      </c>
      <c r="S17" s="39" t="str">
        <f>IF(LEFT(P47,1)="W",$M$4&amp;":0(W)",IF(LEFT(P47,1)="L","0:"&amp;$M$4&amp;"(L)",IF(P47="","",P47)))</f>
        <v>2:3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617</v>
      </c>
      <c r="K19" s="33" t="str">
        <f>IF(RIGHT(P53,1)="L",0,(IF(P53="","",(IF(RIGHT(P53,1)&gt;LEFT(P53,1),2,1)))))</f>
        <v/>
      </c>
      <c r="L19" s="23">
        <f>IF(RIGHT(P61,1)="L",0,(IF(P61="","",(IF(RIGHT(P61,1)&gt;LEFT(P61,1),2,1)))))</f>
        <v>2</v>
      </c>
      <c r="M19" s="23">
        <f>IF(LEFT(P57,1)="L",0,(IF(P57="","",(IF(LEFT(P57,1)&gt;RIGHT(P57,1),2,1)))))</f>
        <v>2</v>
      </c>
      <c r="N19" s="23">
        <f>IF(LEFT(P65,1)="L",0,(IF(P65="","",(IF(LEFT(P65,1)&gt;RIGHT(P65,1),2,1)))))</f>
        <v>2</v>
      </c>
      <c r="O19" s="103"/>
      <c r="P19" s="23">
        <f>IF(LEFT(P70,1)="L",0,(IF(P70="","",(IF(LEFT(P70,1)&gt;RIGHT(P70,1),2,1)))))</f>
        <v>2</v>
      </c>
      <c r="Q19" s="23">
        <f>IF(RIGHT(P49,1)="L",0,(IF(P49="","",(IF(RIGHT(P49,1)&gt;LEFT(P49,1),2,1)))))</f>
        <v>2</v>
      </c>
      <c r="R19" s="23">
        <f>IF(LEFT(P46,1)="L",0,(IF(P46="","",(IF(LEFT(P46,1)&gt;RIGHT(P46,1),2,1)))))</f>
        <v>1</v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13</v>
      </c>
      <c r="U19" s="166"/>
      <c r="V19" s="91" t="s">
        <v>11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>3:0</v>
      </c>
      <c r="M20" s="27" t="str">
        <f>IF(LEFT(P57,1)="W",$M$4&amp;":0(W)",IF(LEFT(P57,1)="L","0:"&amp;$M$4&amp;"(L)",IF(P57="","",P57)))</f>
        <v>3:0</v>
      </c>
      <c r="N20" s="27" t="str">
        <f>IF(LEFT(P65,1)="W",$M$4&amp;":0(W)",IF(LEFT(P65,1)="L","0:"&amp;$M$4&amp;"(L)",IF(P65="","",P65)))</f>
        <v>3:0</v>
      </c>
      <c r="O20" s="104"/>
      <c r="P20" s="27" t="str">
        <f>IF(LEFT(P70,1)="W",$M$4&amp;":0(W)",IF(LEFT(P70,1)="L","0:"&amp;$M$4&amp;"(L)",IF(P70="","",P70)))</f>
        <v>3:1</v>
      </c>
      <c r="Q20" s="26" t="str">
        <f>IF(RIGHT(P49,1)="W",$M$4&amp;":0(W)",IF(RIGHT(P49,1)="L","0:"&amp;$M$4&amp;"(L)",IF(P49="","",RIGHT(P49,1)&amp;":"&amp;LEFT(P49,1))))</f>
        <v>3:1</v>
      </c>
      <c r="R20" s="27" t="str">
        <f>IF(LEFT(P46,1)="W",$M$4&amp;":0(W)",IF(LEFT(P46,1)="L","0:"&amp;$M$4&amp;"(L)",IF(P46="","",P46)))</f>
        <v>0:3</v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618</v>
      </c>
      <c r="K22" s="33" t="str">
        <f>IF(LEFT(P48,1)="L",0,(IF(P48="","",(IF(LEFT(P48,1)&gt;RIGHT(P48,1),2,1)))))</f>
        <v/>
      </c>
      <c r="L22" s="23">
        <f>IF(RIGHT(P44,1)="L",0,(IF(P44="","",(IF(RIGHT(P44,1)&gt;LEFT(P44,1),2,1)))))</f>
        <v>2</v>
      </c>
      <c r="M22" s="23">
        <f>IF(LEFT(P41,1)="L",0,(IF(P41="","",(IF(LEFT(P41,1)&gt;RIGHT(P41,1),2,1)))))</f>
        <v>2</v>
      </c>
      <c r="N22" s="23">
        <f>IF(RIGHT(P38,1)="L",0,(IF(P38="","",(IF(RIGHT(P38,1)&gt;LEFT(P38,1),2,1)))))</f>
        <v>2</v>
      </c>
      <c r="O22" s="24">
        <f>IF(RIGHT(P70,1)="L",0,(IF(P70="","",(IF(RIGHT(P70,1)&gt;LEFT(P70,1),2,1)))))</f>
        <v>1</v>
      </c>
      <c r="P22" s="106"/>
      <c r="Q22" s="23">
        <f>IF(RIGHT(P66,1)="L",0,(IF(P66="","",(IF(RIGHT(P66,1)&gt;LEFT(P66,1),2,1)))))</f>
        <v>2</v>
      </c>
      <c r="R22" s="23">
        <f>IF(RIGHT(P59,1)="L",0,(IF(P59="","",(IF(RIGHT(P59,1)&gt;LEFT(P59,1),2,1)))))</f>
        <v>1</v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12</v>
      </c>
      <c r="U22" s="166"/>
      <c r="V22" s="91" t="s">
        <v>12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>3:0</v>
      </c>
      <c r="M23" s="27" t="str">
        <f>IF(LEFT(P41,1)="W",$M$4&amp;":0(W)",IF(LEFT(P41,1)="L","0:"&amp;$M$4&amp;"(L)",IF(P41="","",P41)))</f>
        <v>3:0</v>
      </c>
      <c r="N23" s="26" t="str">
        <f>IF(RIGHT(P38,1)="W",$M$4&amp;":0(W)",IF(RIGHT(P38,1)="L","0:"&amp;$M$4&amp;"(L)",IF(P38="","",RIGHT(P38,1)&amp;":"&amp;LEFT(P38,1))))</f>
        <v>3:0</v>
      </c>
      <c r="O23" s="35" t="str">
        <f>IF(RIGHT(P70,1)="W",$M$4&amp;":0(W)",IF(RIGHT(P70,1)="L","0:"&amp;$M$4&amp;"(L)",IF(P70="","",RIGHT(P70,1)&amp;":"&amp;LEFT(P70,1))))</f>
        <v>1:3</v>
      </c>
      <c r="P23" s="107"/>
      <c r="Q23" s="26" t="str">
        <f>IF(RIGHT(P66,1)="W",$M$4&amp;":0(W)",IF(RIGHT(P66,1)="L","0:"&amp;$M$4&amp;"(L)",IF(P66="","",RIGHT(P66,1)&amp;":"&amp;LEFT(P66,1))))</f>
        <v>3:2</v>
      </c>
      <c r="R23" s="26" t="str">
        <f>IF(RIGHT(P59,1)="W",$M$4&amp;":0(W)",IF(RIGHT(P59,1)="L","0:"&amp;$M$4&amp;"(L)",IF(P59="","",RIGHT(P59,1)&amp;":"&amp;LEFT(P59,1))))</f>
        <v>2:3</v>
      </c>
      <c r="S23" s="39" t="str">
        <f>IF(LEFT(P63,1)="W",$M$4&amp;":0(W)",IF(LEFT(P63,1)="L","0:"&amp;$M$4&amp;"(L)",IF(P63="","",P63)))</f>
        <v>3:0</v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619</v>
      </c>
      <c r="K25" s="33" t="str">
        <f>IF(RIGHT(P45,1)="L",0,(IF(P45="","",(IF(RIGHT(P45,1)&gt;LEFT(P45,1),2,1)))))</f>
        <v/>
      </c>
      <c r="L25" s="23">
        <f>IF(LEFT(P40,1)="L",0,(IF(P40="","",(IF(LEFT(P40,1)&gt;RIGHT(P40,1),2,1)))))</f>
        <v>2</v>
      </c>
      <c r="M25" s="23">
        <f>IF(RIGHT(P36,1)="L",0,(IF(P36="","",(IF(RIGHT(P36,1)&gt;LEFT(P36,1),2,1)))))</f>
        <v>2</v>
      </c>
      <c r="N25" s="23">
        <f>IF(RIGHT(P62,1)="L",0,(IF(P62="","",(IF(RIGHT(P62,1)&gt;LEFT(P62,1),2,1)))))</f>
        <v>2</v>
      </c>
      <c r="O25" s="24">
        <f>IF(LEFT(P49,1)="L",0,(IF(P49="","",(IF(LEFT(P49,1)&gt;RIGHT(P49,1),2,1)))))</f>
        <v>1</v>
      </c>
      <c r="P25" s="24">
        <f>IF(LEFT(P66,1)="L",0,(IF(P66="","",(IF(LEFT(P66,1)&gt;RIGHT(P66,1),2,1)))))</f>
        <v>1</v>
      </c>
      <c r="Q25" s="106"/>
      <c r="R25" s="23">
        <f>IF(LEFT(P71,1)="L",0,(IF(P71="","",(IF(LEFT(P71,1)&gt;RIGHT(P71,1),2,1)))))</f>
        <v>1</v>
      </c>
      <c r="S25" s="25">
        <f>IF(LEFT(P55,1)="L",0,(IF(P55="","",(IF(LEFT(P55,1)&gt;RIGHT(P55,1),2,1)))))</f>
        <v>2</v>
      </c>
      <c r="T25" s="109">
        <f>IF((AND(COUNTIF(J7:J33,"&gt;""")&gt;2,COUNTIF(P36:P71,"&gt;""")&gt;0)),SUM(K25,L25,M25,N25,O25,P25,Q25,R25,S25),"")</f>
        <v>11</v>
      </c>
      <c r="U25" s="166"/>
      <c r="V25" s="91" t="s">
        <v>13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3:0</v>
      </c>
      <c r="M26" s="26" t="str">
        <f>IF(RIGHT(P36,1)="W",$M$4&amp;":0(W)",IF(RIGHT(P36,1)="L","0:"&amp;$M$4&amp;"(L)",IF(P36="","",RIGHT(P36,1)&amp;":"&amp;LEFT(P36,1))))</f>
        <v>3:0</v>
      </c>
      <c r="N26" s="26" t="str">
        <f>IF(RIGHT(P62,1)="W",$M$4&amp;":0(W)",IF(RIGHT(P62,1)="L","0:"&amp;$M$4&amp;"(L)",IF(P62="","",RIGHT(P62,1)&amp;":"&amp;LEFT(P62,1))))</f>
        <v>3:1</v>
      </c>
      <c r="O26" s="28" t="str">
        <f>IF(LEFT(P49,1)="W",$M$4&amp;":0(W)",IF(LEFT(P49,1)="L","0:"&amp;$M$4&amp;"(L)",IF(P49="","",P49)))</f>
        <v>1:3</v>
      </c>
      <c r="P26" s="28" t="str">
        <f>IF(LEFT(P66,1)="W",$M$4&amp;":0(W)",IF(LEFT(P66,1)="L","0:"&amp;$M$4&amp;"(L)",IF(P66="","",P66)))</f>
        <v>2:3</v>
      </c>
      <c r="Q26" s="107"/>
      <c r="R26" s="27" t="str">
        <f>IF(LEFT(P71,1)="W",$M$4&amp;":0(W)",IF(LEFT(P71,1)="L","0:"&amp;$M$4&amp;"(L)",IF(P71="","",P71)))</f>
        <v>1:3</v>
      </c>
      <c r="S26" s="39" t="str">
        <f>IF(LEFT(P55,1)="W",$M$4&amp;":0(W)",IF(LEFT(P55,1)="L","0:"&amp;$M$4&amp;"(L)",IF(P55="","",P55)))</f>
        <v>3:0</v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620</v>
      </c>
      <c r="K28" s="33" t="str">
        <f>IF(LEFT(P42,1)="L",0,(IF(P42="","",(IF(LEFT(P42,1)&gt;RIGHT(P42,1),2,1)))))</f>
        <v/>
      </c>
      <c r="L28" s="23">
        <f>IF(RIGHT(P37,1)="L",0,(IF(P37="","",(IF(RIGHT(P37,1)&gt;LEFT(P37,1),2,1)))))</f>
        <v>2</v>
      </c>
      <c r="M28" s="23">
        <f>IF(RIGHT(P54,1)="L",0,(IF(P54="","",(IF(RIGHT(P54,1)&gt;LEFT(P54,1),2,1)))))</f>
        <v>2</v>
      </c>
      <c r="N28" s="23">
        <f>IF(LEFT(P51,1)="L",0,(IF(P51="","",(IF(LEFT(P51,1)&gt;RIGHT(P51,1),2,1)))))</f>
        <v>2</v>
      </c>
      <c r="O28" s="24">
        <f>IF(RIGHT(P46,1)="L",0,(IF(P46="","",(IF(RIGHT(P46,1)&gt;LEFT(P46,1),2,1)))))</f>
        <v>2</v>
      </c>
      <c r="P28" s="24">
        <f>IF(LEFT(P59,1)="L",0,(IF(P59="","",(IF(LEFT(P59,1)&gt;RIGHT(P59,1),2,1)))))</f>
        <v>2</v>
      </c>
      <c r="Q28" s="23">
        <f>IF(RIGHT(P71,1)="L",0,(IF(P71="","",(IF(RIGHT(P71,1)&gt;LEFT(P71,1),2,1)))))</f>
        <v>2</v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14</v>
      </c>
      <c r="U28" s="166"/>
      <c r="V28" s="91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>3:1</v>
      </c>
      <c r="M29" s="26" t="str">
        <f>IF(RIGHT(P54,1)="W",$M$4&amp;":0(W)",IF(RIGHT(P54,1)="L","0:"&amp;$M$4&amp;"(L)",IF(P54="","",RIGHT(P54,1)&amp;":"&amp;LEFT(P54,1))))</f>
        <v>3:0</v>
      </c>
      <c r="N29" s="27" t="str">
        <f>IF(LEFT(P51,1)="W",$M$4&amp;":0(W)",IF(LEFT(P51,1)="L","0:"&amp;$M$4&amp;"(L)",IF(P51="","",P51)))</f>
        <v>3:1</v>
      </c>
      <c r="O29" s="35" t="str">
        <f>IF(RIGHT(P46,1)="W",$M$4&amp;":0(W)",IF(RIGHT(P46,1)="L","0:"&amp;$M$4&amp;"(L)",IF(P46="","",RIGHT(P46,1)&amp;":"&amp;LEFT(P46,1))))</f>
        <v>3:0</v>
      </c>
      <c r="P29" s="28" t="str">
        <f>IF(LEFT(P59,1)="W",$M$4&amp;":0(W)",IF(LEFT(P59,1)="L","0:"&amp;$M$4&amp;"(L)",IF(P59="","",P59)))</f>
        <v>3:2</v>
      </c>
      <c r="Q29" s="26" t="str">
        <f>IF(RIGHT(P71,1)="W",$M$4&amp;":0(W)",IF(RIGHT(P71,1)="L","0:"&amp;$M$4&amp;"(L)",IF(P71="","",RIGHT(P71,1)&amp;":"&amp;LEFT(P71,1))))</f>
        <v>3:1</v>
      </c>
      <c r="R29" s="107"/>
      <c r="S29" s="29" t="str">
        <f>IF(RIGHT(P67,1)="W",$M$4&amp;":0(W)",IF(RIGHT(P67,1)="L","0:"&amp;$M$4&amp;"(L)",IF(P67="","",RIGHT(P67,1)&amp;":"&amp;LEFT(P67,1))))</f>
        <v>3:1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621</v>
      </c>
      <c r="K31" s="33" t="str">
        <f>IF(RIGHT(P39,1)="L",0,(IF(P39="","",(IF(RIGHT(P39,1)&gt;LEFT(P39,1),2,1)))))</f>
        <v/>
      </c>
      <c r="L31" s="23">
        <f>IF(LEFT(P58,1)="L",0,(IF(P58="","",(IF(LEFT(P58,1)&gt;RIGHT(P58,1),2,1)))))</f>
        <v>1</v>
      </c>
      <c r="M31" s="23">
        <f>IF(LEFT(P50,1)="L",0,(IF(P50="","",(IF(LEFT(P50,1)&gt;RIGHT(P50,1),2,1)))))</f>
        <v>2</v>
      </c>
      <c r="N31" s="23">
        <f>IF(RIGHT(P47,1)="L",0,(IF(P47="","",(IF(RIGHT(P47,1)&gt;LEFT(P47,1),2,1)))))</f>
        <v>2</v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1</v>
      </c>
      <c r="Q31" s="23">
        <f>IF(RIGHT(P55,1)="L",0,(IF(P55="","",(IF(RIGHT(P55,1)&gt;LEFT(P55,1),2,1)))))</f>
        <v>1</v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9</v>
      </c>
      <c r="U31" s="166">
        <f>5/5</f>
        <v>1</v>
      </c>
      <c r="V31" s="91" t="s">
        <v>15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2:3</v>
      </c>
      <c r="M32" s="27" t="str">
        <f>IF(LEFT(P50,1)="W",$M$4&amp;":0(W)",IF(LEFT(P50,1)="L","0:"&amp;$M$4&amp;"(L)",IF(P50="","",P50)))</f>
        <v>3:0</v>
      </c>
      <c r="N32" s="26" t="str">
        <f>IF(RIGHT(P47,1)="W",$M$4&amp;":0(W)",IF(RIGHT(P47,1)="L","0:"&amp;$M$4&amp;"(L)",IF(P47="","",RIGHT(P47,1)&amp;":"&amp;LEFT(P47,1))))</f>
        <v>3:2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>0:3</v>
      </c>
      <c r="Q32" s="26" t="str">
        <f>IF(RIGHT(P55,1)="W",$M$4&amp;":0(W)",IF(RIGHT(P55,1)="L","0:"&amp;$M$4&amp;"(L)",IF(P55="","",RIGHT(P55,1)&amp;":"&amp;LEFT(P55,1))))</f>
        <v>0:3</v>
      </c>
      <c r="R32" s="27" t="str">
        <f>IF(LEFT(P67,1)="W",$M$4&amp;":0(W)",IF(LEFT(P67,1)="L","0:"&amp;$M$4&amp;"(L)",IF(P67="","",P67)))</f>
        <v>1:3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>
        <v>13</v>
      </c>
      <c r="J36" s="81" t="str">
        <f>IF(Е3_2!Уч3="","",Е3_2!Уч3)</f>
        <v>Битаев Давид+</v>
      </c>
      <c r="K36" s="82" t="str">
        <f t="shared" ref="K36:K71" si="0">"-"</f>
        <v>-</v>
      </c>
      <c r="L36" s="162" t="str">
        <f>IF(Е3_2!Уч7="","",Е3_2!Уч7)</f>
        <v>Кухарева Вероника+</v>
      </c>
      <c r="M36" s="124"/>
      <c r="N36" s="124"/>
      <c r="O36" s="125"/>
      <c r="P36" s="53" t="s">
        <v>39</v>
      </c>
      <c r="Q36" s="142"/>
      <c r="R36" s="143"/>
      <c r="S36" s="54" t="str">
        <f t="shared" ref="S36:S71" si="1">IF(AND(I36&lt;&gt;"",P36=""),"встреча играется",IF(P36&lt;&gt;"","сыграна",""))</f>
        <v>сыграна</v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>
        <v>15</v>
      </c>
      <c r="J37" s="84" t="str">
        <f>IF(Е3_2!Уч2="","",Е3_2!Уч2)</f>
        <v>Кезин Мирослав+</v>
      </c>
      <c r="K37" s="85" t="str">
        <f t="shared" si="0"/>
        <v>-</v>
      </c>
      <c r="L37" s="163" t="str">
        <f>IF(Е3_2!Уч8="","",Е3_2!Уч8)</f>
        <v>Даир Ансар+</v>
      </c>
      <c r="M37" s="127"/>
      <c r="N37" s="127"/>
      <c r="O37" s="128"/>
      <c r="P37" s="58" t="s">
        <v>41</v>
      </c>
      <c r="Q37" s="136"/>
      <c r="R37" s="137"/>
      <c r="S37" s="54" t="str">
        <f t="shared" si="1"/>
        <v>сыграна</v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>
        <v>16</v>
      </c>
      <c r="J38" s="86" t="str">
        <f>IF(Е3_2!Уч4="","",Е3_2!Уч4)</f>
        <v>Мусина Айнура+</v>
      </c>
      <c r="K38" s="87" t="str">
        <f t="shared" si="0"/>
        <v>-</v>
      </c>
      <c r="L38" s="164" t="str">
        <f>IF(Е3_2!Уч6="","",Е3_2!Уч6)</f>
        <v>Жанат Алтынай+</v>
      </c>
      <c r="M38" s="115"/>
      <c r="N38" s="115"/>
      <c r="O38" s="116"/>
      <c r="P38" s="88" t="s">
        <v>39</v>
      </c>
      <c r="Q38" s="138"/>
      <c r="R38" s="139"/>
      <c r="S38" s="54" t="str">
        <f t="shared" si="1"/>
        <v>сыграна</v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IF(Е3_2!Уч1="","",Е3_2!Уч1)</f>
        <v>Солопеко Антон</v>
      </c>
      <c r="K39" s="90" t="str">
        <f t="shared" si="0"/>
        <v>-</v>
      </c>
      <c r="L39" s="165" t="str">
        <f>IF(Е3_2!Уч9="","",Е3_2!Уч9)</f>
        <v>Мухамбеков Таир+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>
        <v>15</v>
      </c>
      <c r="J40" s="81" t="str">
        <f>IF(Е3_2!Уч7="","",Е3_2!Уч7)</f>
        <v>Кухарева Вероника+</v>
      </c>
      <c r="K40" s="82" t="str">
        <f t="shared" si="0"/>
        <v>-</v>
      </c>
      <c r="L40" s="162" t="str">
        <f>IF(Е3_2!Уч2="","",Е3_2!Уч2)</f>
        <v>Кезин Мирослав+</v>
      </c>
      <c r="M40" s="124"/>
      <c r="N40" s="124"/>
      <c r="O40" s="125"/>
      <c r="P40" s="53" t="s">
        <v>35</v>
      </c>
      <c r="Q40" s="142"/>
      <c r="R40" s="143"/>
      <c r="S40" s="54" t="str">
        <f t="shared" si="1"/>
        <v>сыграна</v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>
        <v>16</v>
      </c>
      <c r="J41" s="84" t="str">
        <f>IF(Е3_2!Уч6="","",Е3_2!Уч6)</f>
        <v>Жанат Алтынай+</v>
      </c>
      <c r="K41" s="85" t="str">
        <f t="shared" si="0"/>
        <v>-</v>
      </c>
      <c r="L41" s="163" t="str">
        <f>IF(Е3_2!Уч3="","",Е3_2!Уч3)</f>
        <v>Битаев Давид+</v>
      </c>
      <c r="M41" s="127"/>
      <c r="N41" s="127"/>
      <c r="O41" s="128"/>
      <c r="P41" s="58" t="s">
        <v>35</v>
      </c>
      <c r="Q41" s="136"/>
      <c r="R41" s="137"/>
      <c r="S41" s="54" t="str">
        <f t="shared" si="1"/>
        <v>сыграна</v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IF(Е3_2!Уч8="","",Е3_2!Уч8)</f>
        <v>Даир Ансар+</v>
      </c>
      <c r="K42" s="87" t="str">
        <f t="shared" si="0"/>
        <v>-</v>
      </c>
      <c r="L42" s="164" t="str">
        <f>IF(Е3_2!Уч1="","",Е3_2!Уч1)</f>
        <v>Солопеко Антон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17</v>
      </c>
      <c r="J43" s="89" t="str">
        <f>IF(Е3_2!Уч9="","",Е3_2!Уч9)</f>
        <v>Мухамбеков Таир+</v>
      </c>
      <c r="K43" s="90" t="str">
        <f t="shared" si="0"/>
        <v>-</v>
      </c>
      <c r="L43" s="165" t="str">
        <f>IF(Е3_2!Уч5="","",Е3_2!Уч5)</f>
        <v>Морозова Алиса+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>
        <v>17</v>
      </c>
      <c r="J44" s="81" t="str">
        <f>IF(Е3_2!Уч2="","",Е3_2!Уч2)</f>
        <v>Кезин Мирослав+</v>
      </c>
      <c r="K44" s="82" t="str">
        <f t="shared" si="0"/>
        <v>-</v>
      </c>
      <c r="L44" s="162" t="str">
        <f>IF(Е3_2!Уч6="","",Е3_2!Уч6)</f>
        <v>Жанат Алтынай+</v>
      </c>
      <c r="M44" s="124"/>
      <c r="N44" s="124"/>
      <c r="O44" s="125"/>
      <c r="P44" s="53" t="s">
        <v>39</v>
      </c>
      <c r="Q44" s="142"/>
      <c r="R44" s="143"/>
      <c r="S44" s="54" t="str">
        <f t="shared" si="1"/>
        <v>сыграна</v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IF(Е3_2!Уч1="","",Е3_2!Уч1)</f>
        <v>Солопеко Антон</v>
      </c>
      <c r="K45" s="85" t="str">
        <f t="shared" si="0"/>
        <v>-</v>
      </c>
      <c r="L45" s="163" t="str">
        <f>IF(Е3_2!Уч7="","",Е3_2!Уч7)</f>
        <v>Кухарева Вероника+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>
        <v>22</v>
      </c>
      <c r="J46" s="86" t="str">
        <f>IF(Е3_2!Уч5="","",Е3_2!Уч5)</f>
        <v>Морозова Алиса+</v>
      </c>
      <c r="K46" s="87" t="str">
        <f t="shared" si="0"/>
        <v>-</v>
      </c>
      <c r="L46" s="164" t="str">
        <f>IF(Е3_2!Уч8="","",Е3_2!Уч8)</f>
        <v>Даир Ансар+</v>
      </c>
      <c r="M46" s="115"/>
      <c r="N46" s="115"/>
      <c r="O46" s="116"/>
      <c r="P46" s="62" t="s">
        <v>39</v>
      </c>
      <c r="Q46" s="138"/>
      <c r="R46" s="139"/>
      <c r="S46" s="54" t="str">
        <f t="shared" si="1"/>
        <v>сыграна</v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>
        <v>15</v>
      </c>
      <c r="J47" s="89" t="str">
        <f>IF(Е3_2!Уч4="","",Е3_2!Уч4)</f>
        <v>Мусина Айнура+</v>
      </c>
      <c r="K47" s="90" t="str">
        <f t="shared" si="0"/>
        <v>-</v>
      </c>
      <c r="L47" s="165" t="str">
        <f>IF(Е3_2!Уч9="","",Е3_2!Уч9)</f>
        <v>Мухамбеков Таир+</v>
      </c>
      <c r="M47" s="121"/>
      <c r="N47" s="121"/>
      <c r="O47" s="122"/>
      <c r="P47" s="66" t="s">
        <v>42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IF(Е3_2!Уч6="","",Е3_2!Уч6)</f>
        <v>Жанат Алтынай+</v>
      </c>
      <c r="K48" s="82" t="str">
        <f t="shared" si="0"/>
        <v>-</v>
      </c>
      <c r="L48" s="162" t="str">
        <f>IF(Е3_2!Уч1="","",Е3_2!Уч1)</f>
        <v>Солопеко Антон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>
        <v>16</v>
      </c>
      <c r="J49" s="84" t="str">
        <f>IF(Е3_2!Уч7="","",Е3_2!Уч7)</f>
        <v>Кухарева Вероника+</v>
      </c>
      <c r="K49" s="85" t="str">
        <f t="shared" si="0"/>
        <v>-</v>
      </c>
      <c r="L49" s="163" t="str">
        <f>IF(Е3_2!Уч5="","",Е3_2!Уч5)</f>
        <v>Морозова Алиса+</v>
      </c>
      <c r="M49" s="127"/>
      <c r="N49" s="127"/>
      <c r="O49" s="128"/>
      <c r="P49" s="58" t="s">
        <v>41</v>
      </c>
      <c r="Q49" s="136"/>
      <c r="R49" s="137"/>
      <c r="S49" s="54" t="str">
        <f t="shared" si="1"/>
        <v>сыграна</v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>
        <v>15</v>
      </c>
      <c r="J50" s="86" t="str">
        <f>IF(Е3_2!Уч9="","",Е3_2!Уч9)</f>
        <v>Мухамбеков Таир+</v>
      </c>
      <c r="K50" s="87" t="str">
        <f t="shared" si="0"/>
        <v>-</v>
      </c>
      <c r="L50" s="164" t="str">
        <f>IF(Е3_2!Уч3="","",Е3_2!Уч3)</f>
        <v>Битаев Давид+</v>
      </c>
      <c r="M50" s="115"/>
      <c r="N50" s="115"/>
      <c r="O50" s="116"/>
      <c r="P50" s="62" t="s">
        <v>35</v>
      </c>
      <c r="Q50" s="138"/>
      <c r="R50" s="139"/>
      <c r="S50" s="54" t="str">
        <f t="shared" si="1"/>
        <v>сыграна</v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>
        <v>11</v>
      </c>
      <c r="J51" s="89" t="str">
        <f>IF(Е3_2!Уч8="","",Е3_2!Уч8)</f>
        <v>Даир Ансар+</v>
      </c>
      <c r="K51" s="90" t="str">
        <f t="shared" si="0"/>
        <v>-</v>
      </c>
      <c r="L51" s="165" t="str">
        <f>IF(Е3_2!Уч4="","",Е3_2!Уч4)</f>
        <v>Мусина Айнура+</v>
      </c>
      <c r="M51" s="121"/>
      <c r="N51" s="121"/>
      <c r="O51" s="122"/>
      <c r="P51" s="66" t="s">
        <v>37</v>
      </c>
      <c r="Q51" s="140"/>
      <c r="R51" s="141"/>
      <c r="S51" s="54" t="str">
        <f t="shared" si="1"/>
        <v>сыграна</v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>
        <v>15</v>
      </c>
      <c r="J52" s="81" t="str">
        <f>IF(Е3_2!Уч2="","",Е3_2!Уч2)</f>
        <v>Кезин Мирослав+</v>
      </c>
      <c r="K52" s="82" t="str">
        <f t="shared" si="0"/>
        <v>-</v>
      </c>
      <c r="L52" s="162" t="str">
        <f>IF(Е3_2!Уч4="","",Е3_2!Уч4)</f>
        <v>Мусина Айнура+</v>
      </c>
      <c r="M52" s="124"/>
      <c r="N52" s="124"/>
      <c r="O52" s="125"/>
      <c r="P52" s="53" t="s">
        <v>41</v>
      </c>
      <c r="Q52" s="142"/>
      <c r="R52" s="143"/>
      <c r="S52" s="54" t="str">
        <f t="shared" si="1"/>
        <v>сыграна</v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IF(Е3_2!Уч1="","",Е3_2!Уч1)</f>
        <v>Солопеко Антон</v>
      </c>
      <c r="K53" s="85" t="str">
        <f t="shared" si="0"/>
        <v>-</v>
      </c>
      <c r="L53" s="163" t="str">
        <f>IF(Е3_2!Уч5="","",Е3_2!Уч5)</f>
        <v>Морозова Алиса+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>
        <v>11</v>
      </c>
      <c r="J54" s="86" t="str">
        <f>IF(Е3_2!Уч3="","",Е3_2!Уч3)</f>
        <v>Битаев Давид+</v>
      </c>
      <c r="K54" s="87" t="str">
        <f t="shared" si="0"/>
        <v>-</v>
      </c>
      <c r="L54" s="164" t="str">
        <f>IF(Е3_2!Уч8="","",Е3_2!Уч8)</f>
        <v>Даир Ансар+</v>
      </c>
      <c r="M54" s="115"/>
      <c r="N54" s="115"/>
      <c r="O54" s="116"/>
      <c r="P54" s="62" t="s">
        <v>39</v>
      </c>
      <c r="Q54" s="138"/>
      <c r="R54" s="139"/>
      <c r="S54" s="54" t="str">
        <f t="shared" si="1"/>
        <v>сыграна</v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>
        <v>23</v>
      </c>
      <c r="J55" s="89" t="str">
        <f>IF(Е3_2!Уч7="","",Е3_2!Уч7)</f>
        <v>Кухарева Вероника+</v>
      </c>
      <c r="K55" s="90" t="str">
        <f t="shared" si="0"/>
        <v>-</v>
      </c>
      <c r="L55" s="165" t="str">
        <f>IF(Е3_2!Уч9="","",Е3_2!Уч9)</f>
        <v>Мухамбеков Таир+</v>
      </c>
      <c r="M55" s="121"/>
      <c r="N55" s="121"/>
      <c r="O55" s="122"/>
      <c r="P55" s="66" t="s">
        <v>35</v>
      </c>
      <c r="Q55" s="140"/>
      <c r="R55" s="141"/>
      <c r="S55" s="54" t="str">
        <f t="shared" si="1"/>
        <v>сыграна</v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IF(Е3_2!Уч4="","",Е3_2!Уч4)</f>
        <v>Мусина Айнура+</v>
      </c>
      <c r="K56" s="82" t="str">
        <f t="shared" si="0"/>
        <v>-</v>
      </c>
      <c r="L56" s="162" t="str">
        <f>IF(Е3_2!Уч1="","",Е3_2!Уч1)</f>
        <v>Солопеко Антон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>
        <v>16</v>
      </c>
      <c r="J57" s="84" t="str">
        <f>IF(Е3_2!Уч5="","",Е3_2!Уч5)</f>
        <v>Морозова Алиса+</v>
      </c>
      <c r="K57" s="85" t="str">
        <f t="shared" si="0"/>
        <v>-</v>
      </c>
      <c r="L57" s="163" t="str">
        <f>IF(Е3_2!Уч3="","",Е3_2!Уч3)</f>
        <v>Битаев Давид+</v>
      </c>
      <c r="M57" s="127"/>
      <c r="N57" s="127"/>
      <c r="O57" s="128"/>
      <c r="P57" s="58" t="s">
        <v>35</v>
      </c>
      <c r="Q57" s="136"/>
      <c r="R57" s="137"/>
      <c r="S57" s="54" t="str">
        <f t="shared" si="1"/>
        <v>сыграна</v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>
        <v>15</v>
      </c>
      <c r="J58" s="86" t="str">
        <f>IF(Е3_2!Уч9="","",Е3_2!Уч9)</f>
        <v>Мухамбеков Таир+</v>
      </c>
      <c r="K58" s="87" t="str">
        <f t="shared" si="0"/>
        <v>-</v>
      </c>
      <c r="L58" s="164" t="str">
        <f>IF(Е3_2!Уч2="","",Е3_2!Уч2)</f>
        <v>Кезин Мирослав+</v>
      </c>
      <c r="M58" s="115"/>
      <c r="N58" s="115"/>
      <c r="O58" s="116"/>
      <c r="P58" s="62" t="s">
        <v>42</v>
      </c>
      <c r="Q58" s="138"/>
      <c r="R58" s="139"/>
      <c r="S58" s="54" t="str">
        <f t="shared" si="1"/>
        <v>сыграна</v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>
        <v>13</v>
      </c>
      <c r="J59" s="89" t="str">
        <f>IF(Е3_2!Уч8="","",Е3_2!Уч8)</f>
        <v>Даир Ансар+</v>
      </c>
      <c r="K59" s="90" t="str">
        <f t="shared" si="0"/>
        <v>-</v>
      </c>
      <c r="L59" s="165" t="str">
        <f>IF(Е3_2!Уч6="","",Е3_2!Уч6)</f>
        <v>Жанат Алтынай+</v>
      </c>
      <c r="M59" s="121"/>
      <c r="N59" s="121"/>
      <c r="O59" s="122"/>
      <c r="P59" s="66" t="s">
        <v>38</v>
      </c>
      <c r="Q59" s="140"/>
      <c r="R59" s="141"/>
      <c r="S59" s="54" t="str">
        <f t="shared" si="1"/>
        <v>сыграна</v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IF(Е3_2!Уч1="","",Е3_2!Уч1)</f>
        <v>Солопеко Антон</v>
      </c>
      <c r="K60" s="82" t="str">
        <f t="shared" si="0"/>
        <v>-</v>
      </c>
      <c r="L60" s="162" t="str">
        <f>IF(Е3_2!Уч3="","",Е3_2!Уч3)</f>
        <v>Битаев Давид+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>
        <v>15</v>
      </c>
      <c r="J61" s="84" t="str">
        <f>IF(Е3_2!Уч2="","",Е3_2!Уч2)</f>
        <v>Кезин Мирослав+</v>
      </c>
      <c r="K61" s="85" t="str">
        <f t="shared" si="0"/>
        <v>-</v>
      </c>
      <c r="L61" s="163" t="str">
        <f>IF(Е3_2!Уч5="","",Е3_2!Уч5)</f>
        <v>Морозова Алиса+</v>
      </c>
      <c r="M61" s="127"/>
      <c r="N61" s="127"/>
      <c r="O61" s="128"/>
      <c r="P61" s="58" t="s">
        <v>39</v>
      </c>
      <c r="Q61" s="136"/>
      <c r="R61" s="137"/>
      <c r="S61" s="54" t="str">
        <f t="shared" si="1"/>
        <v>сыграна</v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>
        <v>17</v>
      </c>
      <c r="J62" s="86" t="str">
        <f>IF(Е3_2!Уч4="","",Е3_2!Уч4)</f>
        <v>Мусина Айнура+</v>
      </c>
      <c r="K62" s="87" t="str">
        <f t="shared" si="0"/>
        <v>-</v>
      </c>
      <c r="L62" s="164" t="str">
        <f>IF(Е3_2!Уч7="","",Е3_2!Уч7)</f>
        <v>Кухарева Вероника+</v>
      </c>
      <c r="M62" s="115"/>
      <c r="N62" s="115"/>
      <c r="O62" s="116"/>
      <c r="P62" s="62" t="s">
        <v>41</v>
      </c>
      <c r="Q62" s="138"/>
      <c r="R62" s="139"/>
      <c r="S62" s="54" t="str">
        <f t="shared" si="1"/>
        <v>сыграна</v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>
        <v>16</v>
      </c>
      <c r="J63" s="89" t="str">
        <f>IF(Е3_2!Уч6="","",Е3_2!Уч6)</f>
        <v>Жанат Алтынай+</v>
      </c>
      <c r="K63" s="90" t="str">
        <f t="shared" si="0"/>
        <v>-</v>
      </c>
      <c r="L63" s="165" t="str">
        <f>IF(Е3_2!Уч9="","",Е3_2!Уч9)</f>
        <v>Мухамбеков Таир+</v>
      </c>
      <c r="M63" s="121"/>
      <c r="N63" s="121"/>
      <c r="O63" s="122"/>
      <c r="P63" s="66" t="s">
        <v>35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>
        <v>15</v>
      </c>
      <c r="J64" s="81" t="str">
        <f>IF(Е3_2!Уч3="","",Е3_2!Уч3)</f>
        <v>Битаев Давид+</v>
      </c>
      <c r="K64" s="82" t="str">
        <f t="shared" si="0"/>
        <v>-</v>
      </c>
      <c r="L64" s="162" t="str">
        <f>IF(Е3_2!Уч2="","",Е3_2!Уч2)</f>
        <v>Кезин Мирослав+</v>
      </c>
      <c r="M64" s="124"/>
      <c r="N64" s="124"/>
      <c r="O64" s="125"/>
      <c r="P64" s="53" t="s">
        <v>39</v>
      </c>
      <c r="Q64" s="142"/>
      <c r="R64" s="143"/>
      <c r="S64" s="54" t="str">
        <f t="shared" si="1"/>
        <v>сыграна</v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>
        <v>16</v>
      </c>
      <c r="J65" s="84" t="str">
        <f>IF(Е3_2!Уч5="","",Е3_2!Уч5)</f>
        <v>Морозова Алиса+</v>
      </c>
      <c r="K65" s="85" t="str">
        <f t="shared" si="0"/>
        <v>-</v>
      </c>
      <c r="L65" s="163" t="str">
        <f>IF(Е3_2!Уч4="","",Е3_2!Уч4)</f>
        <v>Мусина Айнура+</v>
      </c>
      <c r="M65" s="127"/>
      <c r="N65" s="127"/>
      <c r="O65" s="128"/>
      <c r="P65" s="58" t="s">
        <v>35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>
        <v>17</v>
      </c>
      <c r="J66" s="86" t="str">
        <f>IF(Е3_2!Уч7="","",Е3_2!Уч7)</f>
        <v>Кухарева Вероника+</v>
      </c>
      <c r="K66" s="87" t="str">
        <f t="shared" si="0"/>
        <v>-</v>
      </c>
      <c r="L66" s="164" t="str">
        <f>IF(Е3_2!Уч6="","",Е3_2!Уч6)</f>
        <v>Жанат Алтынай+</v>
      </c>
      <c r="M66" s="115"/>
      <c r="N66" s="115"/>
      <c r="O66" s="116"/>
      <c r="P66" s="62" t="s">
        <v>42</v>
      </c>
      <c r="Q66" s="138"/>
      <c r="R66" s="139"/>
      <c r="S66" s="54" t="str">
        <f t="shared" si="1"/>
        <v>сыграна</v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>
        <v>9</v>
      </c>
      <c r="J67" s="89" t="str">
        <f>IF(Е3_2!Уч9="","",Е3_2!Уч9)</f>
        <v>Мухамбеков Таир+</v>
      </c>
      <c r="K67" s="90" t="str">
        <f t="shared" si="0"/>
        <v>-</v>
      </c>
      <c r="L67" s="165" t="str">
        <f>IF(Е3_2!Уч8="","",Е3_2!Уч8)</f>
        <v>Даир Ансар+</v>
      </c>
      <c r="M67" s="121"/>
      <c r="N67" s="121"/>
      <c r="O67" s="122"/>
      <c r="P67" s="66" t="s">
        <v>41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IF(Е3_2!Уч1="","",Е3_2!Уч1)</f>
        <v>Солопеко Антон</v>
      </c>
      <c r="K68" s="82" t="str">
        <f t="shared" si="0"/>
        <v>-</v>
      </c>
      <c r="L68" s="162" t="str">
        <f>IF(Е3_2!Уч2="","",Е3_2!Уч2)</f>
        <v>Кезин Мирослав+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>
        <v>16</v>
      </c>
      <c r="J69" s="84" t="str">
        <f>IF(Е3_2!Уч3="","",Е3_2!Уч3)</f>
        <v>Битаев Давид+</v>
      </c>
      <c r="K69" s="85" t="str">
        <f t="shared" si="0"/>
        <v>-</v>
      </c>
      <c r="L69" s="163" t="str">
        <f>IF(Е3_2!Уч4="","",Е3_2!Уч4)</f>
        <v>Мусина Айнура+</v>
      </c>
      <c r="M69" s="127"/>
      <c r="N69" s="127"/>
      <c r="O69" s="128"/>
      <c r="P69" s="58" t="s">
        <v>41</v>
      </c>
      <c r="Q69" s="136"/>
      <c r="R69" s="137"/>
      <c r="S69" s="54" t="str">
        <f t="shared" si="1"/>
        <v>сыграна</v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17</v>
      </c>
      <c r="J70" s="86" t="str">
        <f>IF(Е3_2!Уч5="","",Е3_2!Уч5)</f>
        <v>Морозова Алиса+</v>
      </c>
      <c r="K70" s="87" t="str">
        <f t="shared" si="0"/>
        <v>-</v>
      </c>
      <c r="L70" s="164" t="str">
        <f>IF(Е3_2!Уч6="","",Е3_2!Уч6)</f>
        <v>Жанат Алтынай+</v>
      </c>
      <c r="M70" s="115"/>
      <c r="N70" s="115"/>
      <c r="O70" s="116"/>
      <c r="P70" s="62" t="s">
        <v>37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>
        <v>22</v>
      </c>
      <c r="J71" s="89" t="str">
        <f>IF(Е3_2!Уч7="","",Е3_2!Уч7)</f>
        <v>Кухарева Вероника+</v>
      </c>
      <c r="K71" s="90" t="str">
        <f t="shared" si="0"/>
        <v>-</v>
      </c>
      <c r="L71" s="165" t="str">
        <f>IF(Е3_2!Уч8="","",Е3_2!Уч8)</f>
        <v>Даир Ансар+</v>
      </c>
      <c r="M71" s="121"/>
      <c r="N71" s="121"/>
      <c r="O71" s="122"/>
      <c r="P71" s="66" t="s">
        <v>41</v>
      </c>
      <c r="Q71" s="140"/>
      <c r="R71" s="141"/>
      <c r="S71" s="54" t="str">
        <f t="shared" si="1"/>
        <v>сыграна</v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741" priority="13">
      <formula>$S$36="сыграна"</formula>
    </cfRule>
  </conditionalFormatting>
  <conditionalFormatting sqref="I37:Q37">
    <cfRule type="expression" dxfId="740" priority="15">
      <formula>$S$37="сыграна"</formula>
    </cfRule>
  </conditionalFormatting>
  <conditionalFormatting sqref="I38:Q38">
    <cfRule type="expression" dxfId="739" priority="4">
      <formula>$S$38="сыграна"</formula>
    </cfRule>
  </conditionalFormatting>
  <conditionalFormatting sqref="I39:Q39">
    <cfRule type="expression" dxfId="738" priority="5">
      <formula>$S$39="сыграна"</formula>
    </cfRule>
  </conditionalFormatting>
  <conditionalFormatting sqref="I40:Q40">
    <cfRule type="expression" dxfId="737" priority="6">
      <formula>$S$40="сыграна"</formula>
    </cfRule>
  </conditionalFormatting>
  <conditionalFormatting sqref="I41:Q41">
    <cfRule type="expression" dxfId="736" priority="7">
      <formula>$S$41="сыграна"</formula>
    </cfRule>
  </conditionalFormatting>
  <conditionalFormatting sqref="I42:Q42">
    <cfRule type="expression" dxfId="735" priority="8">
      <formula>$S$42="сыграна"</formula>
    </cfRule>
  </conditionalFormatting>
  <conditionalFormatting sqref="I43:Q43">
    <cfRule type="expression" dxfId="734" priority="9">
      <formula>$S$43="сыграна"</formula>
    </cfRule>
  </conditionalFormatting>
  <conditionalFormatting sqref="I44:Q44">
    <cfRule type="expression" dxfId="733" priority="10">
      <formula>$S$44="сыграна"</formula>
    </cfRule>
  </conditionalFormatting>
  <conditionalFormatting sqref="I45:Q45">
    <cfRule type="expression" dxfId="732" priority="11">
      <formula>$S$45="сыграна"</formula>
    </cfRule>
  </conditionalFormatting>
  <conditionalFormatting sqref="I48:Q48">
    <cfRule type="expression" dxfId="731" priority="17">
      <formula>$S$48="сыграна"</formula>
    </cfRule>
  </conditionalFormatting>
  <conditionalFormatting sqref="I49:Q49">
    <cfRule type="expression" dxfId="730" priority="18">
      <formula>$S$49="сыграна"</formula>
    </cfRule>
  </conditionalFormatting>
  <conditionalFormatting sqref="I50:Q50">
    <cfRule type="expression" dxfId="729" priority="19">
      <formula>$S$50="сыграна"</formula>
    </cfRule>
  </conditionalFormatting>
  <conditionalFormatting sqref="I51:Q51">
    <cfRule type="expression" dxfId="728" priority="20">
      <formula>$S$51="сыграна"</formula>
    </cfRule>
  </conditionalFormatting>
  <conditionalFormatting sqref="I52:Q52">
    <cfRule type="expression" dxfId="727" priority="21">
      <formula>$S$52="сыграна"</formula>
    </cfRule>
  </conditionalFormatting>
  <conditionalFormatting sqref="I53:Q53">
    <cfRule type="expression" dxfId="726" priority="22">
      <formula>$S$53="сыграна"</formula>
    </cfRule>
  </conditionalFormatting>
  <conditionalFormatting sqref="I54:Q54">
    <cfRule type="expression" dxfId="725" priority="23">
      <formula>$S$54="сыграна"</formula>
    </cfRule>
  </conditionalFormatting>
  <conditionalFormatting sqref="I55:Q55">
    <cfRule type="expression" dxfId="724" priority="24">
      <formula>$S$55="сыграна"</formula>
    </cfRule>
  </conditionalFormatting>
  <conditionalFormatting sqref="I56:Q56">
    <cfRule type="expression" dxfId="723" priority="25">
      <formula>$S$56="сыграна"</formula>
    </cfRule>
  </conditionalFormatting>
  <conditionalFormatting sqref="I62:Q62">
    <cfRule type="expression" dxfId="722" priority="2">
      <formula>$S$62="сыграна"</formula>
    </cfRule>
  </conditionalFormatting>
  <conditionalFormatting sqref="I63:Q63">
    <cfRule type="expression" dxfId="721" priority="31">
      <formula>$S$63="сыграна"</formula>
    </cfRule>
  </conditionalFormatting>
  <conditionalFormatting sqref="I64:Q64">
    <cfRule type="expression" dxfId="720" priority="32">
      <formula>$S$64="сыграна"</formula>
    </cfRule>
  </conditionalFormatting>
  <conditionalFormatting sqref="I65:Q65">
    <cfRule type="expression" dxfId="719" priority="33">
      <formula>$S$65="сыграна"</formula>
    </cfRule>
  </conditionalFormatting>
  <conditionalFormatting sqref="I66:Q66">
    <cfRule type="expression" dxfId="718" priority="34">
      <formula>$S$66="сыграна"</formula>
    </cfRule>
  </conditionalFormatting>
  <conditionalFormatting sqref="I67:Q67">
    <cfRule type="expression" dxfId="717" priority="35">
      <formula>$S$67="сыграна"</formula>
    </cfRule>
  </conditionalFormatting>
  <conditionalFormatting sqref="I68:Q68">
    <cfRule type="expression" dxfId="716" priority="36">
      <formula>$S$68="сыграна"</formula>
    </cfRule>
  </conditionalFormatting>
  <conditionalFormatting sqref="I69:Q69">
    <cfRule type="expression" dxfId="715" priority="37">
      <formula>$S$69="сыграна"</formula>
    </cfRule>
  </conditionalFormatting>
  <conditionalFormatting sqref="I70:Q70">
    <cfRule type="expression" dxfId="714" priority="38">
      <formula>$S$70="сыграна"</formula>
    </cfRule>
  </conditionalFormatting>
  <conditionalFormatting sqref="I71:Q71">
    <cfRule type="expression" dxfId="713" priority="39">
      <formula>$S$71="сыграна"</formula>
    </cfRule>
  </conditionalFormatting>
  <conditionalFormatting sqref="I36:R36 Q13:Q15 M25:M27">
    <cfRule type="expression" dxfId="712" priority="14">
      <formula>$S$36="встреча играется"</formula>
    </cfRule>
  </conditionalFormatting>
  <conditionalFormatting sqref="I37:R37 R10:R12 L28:L30">
    <cfRule type="expression" dxfId="711" priority="40">
      <formula>$S$37="встреча играется"</formula>
    </cfRule>
  </conditionalFormatting>
  <conditionalFormatting sqref="I38:R38 P16:P18 N22:N24">
    <cfRule type="expression" dxfId="710" priority="41">
      <formula>$S$38="встреча играется"</formula>
    </cfRule>
  </conditionalFormatting>
  <conditionalFormatting sqref="I39:R39 S7:S9 K31:K33">
    <cfRule type="expression" dxfId="709" priority="42">
      <formula>$S$39="встреча играется"</formula>
    </cfRule>
  </conditionalFormatting>
  <conditionalFormatting sqref="I40:R40 Q10:Q12 L25:L27">
    <cfRule type="expression" dxfId="708" priority="43">
      <formula>$S$40="встреча играется"</formula>
    </cfRule>
  </conditionalFormatting>
  <conditionalFormatting sqref="I41:R41 P13:P15 M22:M24">
    <cfRule type="expression" dxfId="707" priority="44">
      <formula>$S$41="встреча играется"</formula>
    </cfRule>
  </conditionalFormatting>
  <conditionalFormatting sqref="I42:R42 R7:R9 K28:K30">
    <cfRule type="expression" dxfId="706" priority="45">
      <formula>$S$42="встреча играется"</formula>
    </cfRule>
  </conditionalFormatting>
  <conditionalFormatting sqref="I43:R43 S19:S21 O31:O33">
    <cfRule type="expression" dxfId="705" priority="46">
      <formula>$S$43="встреча играется"</formula>
    </cfRule>
  </conditionalFormatting>
  <conditionalFormatting sqref="I44:R44 P10:P12 L22:L24">
    <cfRule type="expression" dxfId="704" priority="47">
      <formula>$S$44="встреча играется"</formula>
    </cfRule>
  </conditionalFormatting>
  <conditionalFormatting sqref="I45:R45 Q7:Q9 K25:K27">
    <cfRule type="expression" dxfId="703" priority="48">
      <formula>$S$45="встреча играется"</formula>
    </cfRule>
  </conditionalFormatting>
  <conditionalFormatting sqref="I46:R46 R19:R21 O28:O30">
    <cfRule type="expression" dxfId="702" priority="49">
      <formula>$S$46="встреча играется"</formula>
    </cfRule>
  </conditionalFormatting>
  <conditionalFormatting sqref="I46:R46">
    <cfRule type="expression" dxfId="701" priority="16">
      <formula>$S$46="сыграна"</formula>
    </cfRule>
  </conditionalFormatting>
  <conditionalFormatting sqref="I47:R47 S16:S18 N31:N33">
    <cfRule type="expression" dxfId="700" priority="50">
      <formula>$S$47="встреча играется"</formula>
    </cfRule>
  </conditionalFormatting>
  <conditionalFormatting sqref="I47:R47">
    <cfRule type="expression" dxfId="699" priority="12">
      <formula>$S$47="сыграна"</formula>
    </cfRule>
  </conditionalFormatting>
  <conditionalFormatting sqref="I48:R48 P7:P9 K22:K24">
    <cfRule type="expression" dxfId="698" priority="51">
      <formula>$S$48="встреча играется"</formula>
    </cfRule>
  </conditionalFormatting>
  <conditionalFormatting sqref="I49:R49 Q19:Q21 O25:O27">
    <cfRule type="expression" dxfId="697" priority="52">
      <formula>$S$49="встреча играется"</formula>
    </cfRule>
  </conditionalFormatting>
  <conditionalFormatting sqref="I50:R50 S13:S15 M31:M33">
    <cfRule type="expression" dxfId="696" priority="53">
      <formula>$S$50="встреча играется"</formula>
    </cfRule>
  </conditionalFormatting>
  <conditionalFormatting sqref="I51:R51 R16:R18 N28:N30">
    <cfRule type="expression" dxfId="695" priority="54">
      <formula>$S$51="встреча играется"</formula>
    </cfRule>
  </conditionalFormatting>
  <conditionalFormatting sqref="I52:R52 N10:N12 L16:L18">
    <cfRule type="expression" dxfId="694" priority="55">
      <formula>$S$52="встреча играется"</formula>
    </cfRule>
  </conditionalFormatting>
  <conditionalFormatting sqref="I53:R53 O7:O9 K19:K21">
    <cfRule type="expression" dxfId="693" priority="56">
      <formula>$S$53="встреча играется"</formula>
    </cfRule>
  </conditionalFormatting>
  <conditionalFormatting sqref="I54:R54 R13:R15 M28:M30">
    <cfRule type="expression" dxfId="692" priority="57">
      <formula>$S$54="встреча играется"</formula>
    </cfRule>
  </conditionalFormatting>
  <conditionalFormatting sqref="I55:R55 S25:S27 Q31:Q33">
    <cfRule type="expression" dxfId="691" priority="58">
      <formula>$S$55="встреча играется"</formula>
    </cfRule>
  </conditionalFormatting>
  <conditionalFormatting sqref="I56:R56 N7:N9 K16:K18">
    <cfRule type="expression" dxfId="690" priority="59">
      <formula>$S$56="встреча играется"</formula>
    </cfRule>
  </conditionalFormatting>
  <conditionalFormatting sqref="I57:R57 O13:O15 M19:M21">
    <cfRule type="expression" dxfId="689" priority="60">
      <formula>$S$57="встреча играется"</formula>
    </cfRule>
  </conditionalFormatting>
  <conditionalFormatting sqref="I57:R57">
    <cfRule type="expression" dxfId="688" priority="26">
      <formula>$S$57="сыграна"</formula>
    </cfRule>
  </conditionalFormatting>
  <conditionalFormatting sqref="I58:R58 S10:S12 L31:L33">
    <cfRule type="expression" dxfId="687" priority="61">
      <formula>$S$58="встреча играется"</formula>
    </cfRule>
  </conditionalFormatting>
  <conditionalFormatting sqref="I58:R58">
    <cfRule type="expression" dxfId="686" priority="27">
      <formula>$S$58="сыграна"</formula>
    </cfRule>
  </conditionalFormatting>
  <conditionalFormatting sqref="I59:R59 R22:R24 P28:P30">
    <cfRule type="expression" dxfId="685" priority="62">
      <formula>$S$59="встреча играется"</formula>
    </cfRule>
  </conditionalFormatting>
  <conditionalFormatting sqref="I59:R59">
    <cfRule type="expression" dxfId="684" priority="28">
      <formula>$S$59="сыграна"</formula>
    </cfRule>
  </conditionalFormatting>
  <conditionalFormatting sqref="I60:R60 M7:M9 K13:K15">
    <cfRule type="expression" dxfId="683" priority="63">
      <formula>$S$60="встреча играется"</formula>
    </cfRule>
  </conditionalFormatting>
  <conditionalFormatting sqref="I60:R60">
    <cfRule type="expression" dxfId="682" priority="29">
      <formula>$S$60="сыграна"</formula>
    </cfRule>
  </conditionalFormatting>
  <conditionalFormatting sqref="I61:R61 O10:O12 L19:L21">
    <cfRule type="expression" dxfId="681" priority="64">
      <formula>$S$61="встреча играется"</formula>
    </cfRule>
  </conditionalFormatting>
  <conditionalFormatting sqref="I61:R61">
    <cfRule type="expression" dxfId="680" priority="30">
      <formula>$S$61="сыграна"</formula>
    </cfRule>
  </conditionalFormatting>
  <conditionalFormatting sqref="I62:R62 Q16:Q18 N25:N27">
    <cfRule type="expression" dxfId="679" priority="3">
      <formula>$S$62="встреча играется"</formula>
    </cfRule>
  </conditionalFormatting>
  <conditionalFormatting sqref="I63:R63 S22:S24 P31:P33">
    <cfRule type="expression" dxfId="678" priority="65">
      <formula>$S$63="встреча играется"</formula>
    </cfRule>
  </conditionalFormatting>
  <conditionalFormatting sqref="I64:R64 M10:M12 L13:L15">
    <cfRule type="expression" dxfId="677" priority="66">
      <formula>$S$64="встреча играется"</formula>
    </cfRule>
  </conditionalFormatting>
  <conditionalFormatting sqref="I65:R65 O16:O18 N19:N21">
    <cfRule type="expression" dxfId="676" priority="67">
      <formula>$S$65="встреча играется"</formula>
    </cfRule>
  </conditionalFormatting>
  <conditionalFormatting sqref="I66:R66 Q22:Q24 P25:P27">
    <cfRule type="expression" dxfId="675" priority="68">
      <formula>$S$66="встреча играется"</formula>
    </cfRule>
  </conditionalFormatting>
  <conditionalFormatting sqref="I67:R67 S28:S30 R31:R33">
    <cfRule type="expression" dxfId="674" priority="69">
      <formula>$S$67="встреча играется"</formula>
    </cfRule>
  </conditionalFormatting>
  <conditionalFormatting sqref="I68:R68 L7:L9 K10:K12">
    <cfRule type="expression" dxfId="673" priority="70">
      <formula>$S$68="встреча играется"</formula>
    </cfRule>
  </conditionalFormatting>
  <conditionalFormatting sqref="I69:R69 N13:N15 M16:M18">
    <cfRule type="expression" dxfId="672" priority="71">
      <formula>$S$69="встреча играется"</formula>
    </cfRule>
  </conditionalFormatting>
  <conditionalFormatting sqref="I70:R70 P19:P21 O22:O24">
    <cfRule type="expression" dxfId="671" priority="72">
      <formula>$S$70="встреча играется"</formula>
    </cfRule>
  </conditionalFormatting>
  <conditionalFormatting sqref="I71:R71 R25:R27 Q28:Q30">
    <cfRule type="expression" dxfId="670" priority="73">
      <formula>$S$71="встреча играется"</formula>
    </cfRule>
  </conditionalFormatting>
  <conditionalFormatting sqref="J7:J33">
    <cfRule type="endsWith" dxfId="669" priority="1" operator="endsWith" text="+">
      <formula>RIGHT((J7),LEN("+"))=("+")</formula>
    </cfRule>
  </conditionalFormatting>
  <dataValidations count="1">
    <dataValidation type="list" allowBlank="1" sqref="P36:P71" xr:uid="{00000000-0002-0000-3E00-000000000000}">
      <formula1>Е3_2!Список_счета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69" t="s">
        <v>622</v>
      </c>
      <c r="E7" s="22"/>
      <c r="F7" s="67"/>
      <c r="G7" s="94">
        <v>1</v>
      </c>
      <c r="H7" s="97"/>
      <c r="I7" s="97"/>
      <c r="J7" s="100" t="s">
        <v>622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 t="s">
        <v>11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623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624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625</v>
      </c>
      <c r="E10" s="22"/>
      <c r="F10" s="67"/>
      <c r="G10" s="94">
        <v>2</v>
      </c>
      <c r="H10" s="97"/>
      <c r="I10" s="97"/>
      <c r="J10" s="100" t="s">
        <v>623</v>
      </c>
      <c r="K10" s="33" t="str">
        <f>IF(RIGHT(P57,1)="L",0,(IF(P57="","",(IF(RIGHT(P57,1)&gt;LEFT(P57,1),2,1)))))</f>
        <v/>
      </c>
      <c r="L10" s="106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 t="s">
        <v>12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626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627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628</v>
      </c>
      <c r="E13" s="22"/>
      <c r="F13" s="67"/>
      <c r="G13" s="94">
        <v>3</v>
      </c>
      <c r="H13" s="97"/>
      <c r="I13" s="97"/>
      <c r="J13" s="100" t="s">
        <v>624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 t="s">
        <v>13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629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625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06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 t="s">
        <v>14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626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03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 t="s">
        <v>15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630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06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 t="s">
        <v>10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628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06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629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 t="str">
        <f>IF((AND(COUNTIF(J7:J30,"&gt;""")&gt;2,COUNTIF(P33:P60,"&gt;""")&gt;0)),SUM(K28,L28,M28,N28,O28,P28,Q28,R28),"")</f>
        <v/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IF('E4'!Уч2="","",'E4'!Уч2)</f>
        <v>Аралби Танаш</v>
      </c>
      <c r="K33" s="52" t="str">
        <f t="shared" ref="K33:K60" si="0">"-"</f>
        <v>-</v>
      </c>
      <c r="L33" s="123" t="str">
        <f>IF('E4'!Уч6="","",'E4'!Уч6)</f>
        <v>Сапиев Тимур+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IF('E4'!Уч3="","",'E4'!Уч3)</f>
        <v>Абилькаева Тана</v>
      </c>
      <c r="K34" s="57" t="str">
        <f t="shared" si="0"/>
        <v>-</v>
      </c>
      <c r="L34" s="126" t="str">
        <f>IF('E4'!Уч5="","",'E4'!Уч5)</f>
        <v>Нурахметова Райана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IF('E4'!Уч1="","",'E4'!Уч1)</f>
        <v>Шалданбаева Венера</v>
      </c>
      <c r="K35" s="61" t="str">
        <f t="shared" si="0"/>
        <v>-</v>
      </c>
      <c r="L35" s="129" t="str">
        <f>IF('E4'!Уч7="","",'E4'!Уч7)</f>
        <v>Амантай Айым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IF('E4'!Уч4="","",'E4'!Уч4)</f>
        <v>Айтпаева Асемгуль</v>
      </c>
      <c r="K36" s="65" t="str">
        <f t="shared" si="0"/>
        <v>-</v>
      </c>
      <c r="L36" s="120" t="str">
        <f>IF('E4'!Уч8="","",'E4'!Уч8)</f>
        <v>Сулайманова Инжу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IF('E4'!Уч5="","",'E4'!Уч5)</f>
        <v>Нурахметова Райана</v>
      </c>
      <c r="K37" s="52" t="str">
        <f t="shared" si="0"/>
        <v>-</v>
      </c>
      <c r="L37" s="123" t="str">
        <f>IF('E4'!Уч2="","",'E4'!Уч2)</f>
        <v>Аралби Танаш</v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IF('E4'!Уч6="","",'E4'!Уч6)</f>
        <v>Сапиев Тимур+</v>
      </c>
      <c r="K38" s="57" t="str">
        <f t="shared" si="0"/>
        <v>-</v>
      </c>
      <c r="L38" s="126" t="str">
        <f>IF('E4'!Уч1="","",'E4'!Уч1)</f>
        <v>Шалданбаева Венера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IF('E4'!Уч8="","",'E4'!Уч8)</f>
        <v>Сулайманова Инжу</v>
      </c>
      <c r="K39" s="61" t="str">
        <f t="shared" si="0"/>
        <v>-</v>
      </c>
      <c r="L39" s="129" t="str">
        <f>IF('E4'!Уч3="","",'E4'!Уч3)</f>
        <v>Абилькаева Тана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IF('E4'!Уч7="","",'E4'!Уч7)</f>
        <v>Амантай Айым</v>
      </c>
      <c r="K40" s="65" t="str">
        <f t="shared" si="0"/>
        <v>-</v>
      </c>
      <c r="L40" s="120" t="str">
        <f>IF('E4'!Уч4="","",'E4'!Уч4)</f>
        <v>Айтпаева Асемгуль</v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IF('E4'!Уч1="","",'E4'!Уч1)</f>
        <v>Шалданбаева Венера</v>
      </c>
      <c r="K41" s="52" t="str">
        <f t="shared" si="0"/>
        <v>-</v>
      </c>
      <c r="L41" s="123" t="str">
        <f>IF('E4'!Уч5="","",'E4'!Уч5)</f>
        <v>Нурахметова Райана</v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IF('E4'!Уч2="","",'E4'!Уч2)</f>
        <v>Аралби Танаш</v>
      </c>
      <c r="K42" s="57" t="str">
        <f t="shared" si="0"/>
        <v>-</v>
      </c>
      <c r="L42" s="126" t="str">
        <f>IF('E4'!Уч8="","",'E4'!Уч8)</f>
        <v>Сулайманова Инжу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IF('E4'!Уч4="","",'E4'!Уч4)</f>
        <v>Айтпаева Асемгуль</v>
      </c>
      <c r="K43" s="61" t="str">
        <f t="shared" si="0"/>
        <v>-</v>
      </c>
      <c r="L43" s="129" t="str">
        <f>IF('E4'!Уч6="","",'E4'!Уч6)</f>
        <v>Сапиев Тимур+</v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IF('E4'!Уч3="","",'E4'!Уч3)</f>
        <v>Абилькаева Тана</v>
      </c>
      <c r="K44" s="65" t="str">
        <f t="shared" si="0"/>
        <v>-</v>
      </c>
      <c r="L44" s="120" t="str">
        <f>IF('E4'!Уч7="","",'E4'!Уч7)</f>
        <v>Амантай Айым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IF('E4'!Уч8="","",'E4'!Уч8)</f>
        <v>Сулайманова Инжу</v>
      </c>
      <c r="K45" s="52" t="str">
        <f t="shared" si="0"/>
        <v>-</v>
      </c>
      <c r="L45" s="123" t="str">
        <f>IF('E4'!Уч1="","",'E4'!Уч1)</f>
        <v>Шалданбаева Венера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IF('E4'!Уч5="","",'E4'!Уч5)</f>
        <v>Нурахметова Райана</v>
      </c>
      <c r="K46" s="57" t="str">
        <f t="shared" si="0"/>
        <v>-</v>
      </c>
      <c r="L46" s="126" t="str">
        <f>IF('E4'!Уч4="","",'E4'!Уч4)</f>
        <v>Айтпаева Асемгуль</v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IF('E4'!Уч7="","",'E4'!Уч7)</f>
        <v>Амантай Айым</v>
      </c>
      <c r="K47" s="61" t="str">
        <f t="shared" si="0"/>
        <v>-</v>
      </c>
      <c r="L47" s="129" t="str">
        <f>IF('E4'!Уч2="","",'E4'!Уч2)</f>
        <v>Аралби Танаш</v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IF('E4'!Уч6="","",'E4'!Уч6)</f>
        <v>Сапиев Тимур+</v>
      </c>
      <c r="K48" s="65" t="str">
        <f t="shared" si="0"/>
        <v>-</v>
      </c>
      <c r="L48" s="120" t="str">
        <f>IF('E4'!Уч3="","",'E4'!Уч3)</f>
        <v>Абилькаева Тана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IF('E4'!Уч1="","",'E4'!Уч1)</f>
        <v>Шалданбаева Венера</v>
      </c>
      <c r="K49" s="52" t="str">
        <f t="shared" si="0"/>
        <v>-</v>
      </c>
      <c r="L49" s="123" t="str">
        <f>IF('E4'!Уч3="","",'E4'!Уч3)</f>
        <v>Абилькаева Тана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IF('E4'!Уч2="","",'E4'!Уч2)</f>
        <v>Аралби Танаш</v>
      </c>
      <c r="K50" s="57" t="str">
        <f t="shared" si="0"/>
        <v>-</v>
      </c>
      <c r="L50" s="126" t="str">
        <f>IF('E4'!Уч4="","",'E4'!Уч4)</f>
        <v>Айтпаева Асемгуль</v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IF('E4'!Уч5="","",'E4'!Уч5)</f>
        <v>Нурахметова Райана</v>
      </c>
      <c r="K51" s="61" t="str">
        <f t="shared" si="0"/>
        <v>-</v>
      </c>
      <c r="L51" s="129" t="str">
        <f>IF('E4'!Уч7="","",'E4'!Уч7)</f>
        <v>Амантай Айым</v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IF('E4'!Уч6="","",'E4'!Уч6)</f>
        <v>Сапиев Тимур+</v>
      </c>
      <c r="K52" s="65" t="str">
        <f t="shared" si="0"/>
        <v>-</v>
      </c>
      <c r="L52" s="120" t="str">
        <f>IF('E4'!Уч8="","",'E4'!Уч8)</f>
        <v>Сулайманова Инжу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IF('E4'!Уч4="","",'E4'!Уч4)</f>
        <v>Айтпаева Асемгуль</v>
      </c>
      <c r="K53" s="52" t="str">
        <f t="shared" si="0"/>
        <v>-</v>
      </c>
      <c r="L53" s="123" t="str">
        <f>IF('E4'!Уч1="","",'E4'!Уч1)</f>
        <v>Шалданбаева Венера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IF('E4'!Уч3="","",'E4'!Уч3)</f>
        <v>Абилькаева Тана</v>
      </c>
      <c r="K54" s="57" t="str">
        <f t="shared" si="0"/>
        <v>-</v>
      </c>
      <c r="L54" s="126" t="str">
        <f>IF('E4'!Уч2="","",'E4'!Уч2)</f>
        <v>Аралби Танаш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IF('E4'!Уч7="","",'E4'!Уч7)</f>
        <v>Амантай Айым</v>
      </c>
      <c r="K55" s="61" t="str">
        <f t="shared" si="0"/>
        <v>-</v>
      </c>
      <c r="L55" s="129" t="str">
        <f>IF('E4'!Уч6="","",'E4'!Уч6)</f>
        <v>Сапиев Тимур+</v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IF('E4'!Уч8="","",'E4'!Уч8)</f>
        <v>Сулайманова Инжу</v>
      </c>
      <c r="K56" s="65" t="str">
        <f t="shared" si="0"/>
        <v>-</v>
      </c>
      <c r="L56" s="120" t="str">
        <f>IF('E4'!Уч5="","",'E4'!Уч5)</f>
        <v>Нурахметова Райана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IF('E4'!Уч1="","",'E4'!Уч1)</f>
        <v>Шалданбаева Венера</v>
      </c>
      <c r="K57" s="52" t="str">
        <f t="shared" si="0"/>
        <v>-</v>
      </c>
      <c r="L57" s="123" t="str">
        <f>IF('E4'!Уч2="","",'E4'!Уч2)</f>
        <v>Аралби Танаш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IF('E4'!Уч3="","",'E4'!Уч3)</f>
        <v>Абилькаева Тана</v>
      </c>
      <c r="K58" s="57" t="str">
        <f t="shared" si="0"/>
        <v>-</v>
      </c>
      <c r="L58" s="126" t="str">
        <f>IF('E4'!Уч4="","",'E4'!Уч4)</f>
        <v>Айтпаева Асемгуль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IF('E4'!Уч5="","",'E4'!Уч5)</f>
        <v>Нурахметова Райана</v>
      </c>
      <c r="K59" s="61" t="str">
        <f t="shared" si="0"/>
        <v>-</v>
      </c>
      <c r="L59" s="129" t="str">
        <f>IF('E4'!Уч6="","",'E4'!Уч6)</f>
        <v>Сапиев Тимур+</v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IF('E4'!Уч7="","",'E4'!Уч7)</f>
        <v>Амантай Айым</v>
      </c>
      <c r="K60" s="65" t="str">
        <f t="shared" si="0"/>
        <v>-</v>
      </c>
      <c r="L60" s="120" t="str">
        <f>IF('E4'!Уч8="","",'E4'!Уч8)</f>
        <v>Сулайманова Инжу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668" priority="6">
      <formula>$S$35="сыграна"</formula>
    </cfRule>
  </conditionalFormatting>
  <conditionalFormatting sqref="I36:Q36">
    <cfRule type="expression" dxfId="667" priority="7">
      <formula>$S$36="сыграна"</formula>
    </cfRule>
  </conditionalFormatting>
  <conditionalFormatting sqref="I37:Q37">
    <cfRule type="expression" dxfId="666" priority="8">
      <formula>$S$37="сыграна"</formula>
    </cfRule>
  </conditionalFormatting>
  <conditionalFormatting sqref="I38:Q38">
    <cfRule type="expression" dxfId="665" priority="9">
      <formula>$S$38="сыграна"</formula>
    </cfRule>
  </conditionalFormatting>
  <conditionalFormatting sqref="I39:Q39">
    <cfRule type="expression" dxfId="664" priority="10">
      <formula>$S$39="сыграна"</formula>
    </cfRule>
  </conditionalFormatting>
  <conditionalFormatting sqref="I40:Q40">
    <cfRule type="expression" dxfId="663" priority="11">
      <formula>$S$40="сыграна"</formula>
    </cfRule>
  </conditionalFormatting>
  <conditionalFormatting sqref="I41:Q41">
    <cfRule type="expression" dxfId="662" priority="12">
      <formula>$S$41="сыграна"</formula>
    </cfRule>
  </conditionalFormatting>
  <conditionalFormatting sqref="I42:Q42">
    <cfRule type="expression" dxfId="661" priority="13">
      <formula>$S$42="сыграна"</formula>
    </cfRule>
  </conditionalFormatting>
  <conditionalFormatting sqref="I43:Q43">
    <cfRule type="expression" dxfId="660" priority="14">
      <formula>$S$43="сыграна"</formula>
    </cfRule>
  </conditionalFormatting>
  <conditionalFormatting sqref="I46:Q46">
    <cfRule type="expression" dxfId="659" priority="17">
      <formula>$S$46="сыграна"</formula>
    </cfRule>
  </conditionalFormatting>
  <conditionalFormatting sqref="I47:Q47">
    <cfRule type="expression" dxfId="658" priority="18">
      <formula>$S$47="сыграна"</formula>
    </cfRule>
  </conditionalFormatting>
  <conditionalFormatting sqref="I48:Q48">
    <cfRule type="expression" dxfId="657" priority="19">
      <formula>$S$48="сыграна"</formula>
    </cfRule>
  </conditionalFormatting>
  <conditionalFormatting sqref="I49:Q49">
    <cfRule type="expression" dxfId="656" priority="20">
      <formula>$S$49="сыграна"</formula>
    </cfRule>
  </conditionalFormatting>
  <conditionalFormatting sqref="I50:Q50">
    <cfRule type="expression" dxfId="655" priority="21">
      <formula>$S$50="сыграна"</formula>
    </cfRule>
  </conditionalFormatting>
  <conditionalFormatting sqref="I51:Q51">
    <cfRule type="expression" dxfId="654" priority="22">
      <formula>$S$51="сыграна"</formula>
    </cfRule>
  </conditionalFormatting>
  <conditionalFormatting sqref="I52:Q52">
    <cfRule type="expression" dxfId="653" priority="23">
      <formula>$S$52="сыграна"</formula>
    </cfRule>
  </conditionalFormatting>
  <conditionalFormatting sqref="I53:Q53">
    <cfRule type="expression" dxfId="652" priority="24">
      <formula>$S$53="сыграна"</formula>
    </cfRule>
  </conditionalFormatting>
  <conditionalFormatting sqref="I54:Q54">
    <cfRule type="expression" dxfId="651" priority="25">
      <formula>$S$54="сыграна"</formula>
    </cfRule>
  </conditionalFormatting>
  <conditionalFormatting sqref="I55:Q55">
    <cfRule type="expression" dxfId="650" priority="26">
      <formula>$S$55="сыграна"</formula>
    </cfRule>
  </conditionalFormatting>
  <conditionalFormatting sqref="I33:R33 P10:P12 L22:L24">
    <cfRule type="expression" dxfId="649" priority="31">
      <formula>$S$33="встреча играется"</formula>
    </cfRule>
  </conditionalFormatting>
  <conditionalFormatting sqref="I33:R33">
    <cfRule type="expression" dxfId="648" priority="4">
      <formula>$S$33="сыграна"</formula>
    </cfRule>
  </conditionalFormatting>
  <conditionalFormatting sqref="I34:R34 O13:O15 M19:M21">
    <cfRule type="expression" dxfId="647" priority="32">
      <formula>$S$34="встреча играется"</formula>
    </cfRule>
  </conditionalFormatting>
  <conditionalFormatting sqref="I34:R34">
    <cfRule type="expression" dxfId="646" priority="5">
      <formula>$S$34="сыграна"</formula>
    </cfRule>
  </conditionalFormatting>
  <conditionalFormatting sqref="I35:R35 Q7:Q9 K25:K27">
    <cfRule type="expression" dxfId="645" priority="33">
      <formula>$S$35="встреча играется"</formula>
    </cfRule>
  </conditionalFormatting>
  <conditionalFormatting sqref="I36:R36 R16:R18 N28:N30">
    <cfRule type="expression" dxfId="644" priority="34">
      <formula>$S$36="встреча играется"</formula>
    </cfRule>
  </conditionalFormatting>
  <conditionalFormatting sqref="I37:R37 O10:O12 L19:L21">
    <cfRule type="expression" dxfId="643" priority="35">
      <formula>$S$37="встреча играется"</formula>
    </cfRule>
  </conditionalFormatting>
  <conditionalFormatting sqref="I38:R38 P7:P9 K22:K24">
    <cfRule type="expression" dxfId="642" priority="36">
      <formula>$S$38="встреча играется"</formula>
    </cfRule>
  </conditionalFormatting>
  <conditionalFormatting sqref="I39:R39 R13:R15 M28:M30">
    <cfRule type="expression" dxfId="641" priority="37">
      <formula>$S$39="встреча играется"</formula>
    </cfRule>
  </conditionalFormatting>
  <conditionalFormatting sqref="I40:R40 Q16:Q18 N25:N27">
    <cfRule type="expression" dxfId="640" priority="38">
      <formula>$S$40="встреча играется"</formula>
    </cfRule>
  </conditionalFormatting>
  <conditionalFormatting sqref="I41:R41 O7:O9 K19:K21">
    <cfRule type="expression" dxfId="639" priority="39">
      <formula>$S$41="встреча играется"</formula>
    </cfRule>
  </conditionalFormatting>
  <conditionalFormatting sqref="I42:R42 R10:R12 L28:L30">
    <cfRule type="expression" dxfId="638" priority="40">
      <formula>$S$42="встреча играется"</formula>
    </cfRule>
  </conditionalFormatting>
  <conditionalFormatting sqref="I43:R43 P16:P18 N22:N24">
    <cfRule type="expression" dxfId="637" priority="41">
      <formula>$S$43="встреча играется"</formula>
    </cfRule>
  </conditionalFormatting>
  <conditionalFormatting sqref="I44:R44 Q13:Q15 M25:M27">
    <cfRule type="expression" dxfId="636" priority="42">
      <formula>$S$44="встреча играется"</formula>
    </cfRule>
  </conditionalFormatting>
  <conditionalFormatting sqref="I44:R44">
    <cfRule type="expression" dxfId="635" priority="15">
      <formula>$S$44="сыграна"</formula>
    </cfRule>
  </conditionalFormatting>
  <conditionalFormatting sqref="I45:R45 R7:R9 K28:K30">
    <cfRule type="expression" dxfId="634" priority="43">
      <formula>$S$45="встреча играется"</formula>
    </cfRule>
  </conditionalFormatting>
  <conditionalFormatting sqref="I45:R45">
    <cfRule type="expression" dxfId="633" priority="16">
      <formula>$S$45="сыграна"</formula>
    </cfRule>
  </conditionalFormatting>
  <conditionalFormatting sqref="I46:R46 O16:O18 N19:N21">
    <cfRule type="expression" dxfId="632" priority="44">
      <formula>$S$46="встреча играется"</formula>
    </cfRule>
  </conditionalFormatting>
  <conditionalFormatting sqref="I47:R47 Q10:Q12 L25:L27">
    <cfRule type="expression" dxfId="631" priority="45">
      <formula>$S$47="встреча играется"</formula>
    </cfRule>
  </conditionalFormatting>
  <conditionalFormatting sqref="I48:R48 P13:P15 M22:M24">
    <cfRule type="expression" dxfId="630" priority="46">
      <formula>$S$48="встреча играется"</formula>
    </cfRule>
  </conditionalFormatting>
  <conditionalFormatting sqref="I49:R49 M7:M9 K13:K15">
    <cfRule type="expression" dxfId="629" priority="47">
      <formula>$S$49="встреча играется"</formula>
    </cfRule>
  </conditionalFormatting>
  <conditionalFormatting sqref="I50:R50 N10:N12 L16:L18">
    <cfRule type="expression" dxfId="628" priority="48">
      <formula>$S$50="встреча играется"</formula>
    </cfRule>
  </conditionalFormatting>
  <conditionalFormatting sqref="I51:R51 Q19:Q21 O25:O27">
    <cfRule type="expression" dxfId="627" priority="49">
      <formula>$S$51="встреча играется"</formula>
    </cfRule>
  </conditionalFormatting>
  <conditionalFormatting sqref="I52:R52 R22:R24 P28:P30">
    <cfRule type="expression" dxfId="626" priority="50">
      <formula>$S$52="встреча играется"</formula>
    </cfRule>
  </conditionalFormatting>
  <conditionalFormatting sqref="I53:R53 N7:N9 K16:K18">
    <cfRule type="expression" dxfId="625" priority="51">
      <formula>$S$53="встреча играется"</formula>
    </cfRule>
  </conditionalFormatting>
  <conditionalFormatting sqref="I54:R54 M10:M12 L13:L15">
    <cfRule type="expression" dxfId="624" priority="52">
      <formula>$S$54="встреча играется"</formula>
    </cfRule>
  </conditionalFormatting>
  <conditionalFormatting sqref="I55:R55 Q22:Q24 P25:P27">
    <cfRule type="expression" dxfId="623" priority="27">
      <formula>$S$55="встреча играется"</formula>
    </cfRule>
  </conditionalFormatting>
  <conditionalFormatting sqref="I56:R56 R19:R21 O28:O30">
    <cfRule type="expression" dxfId="622" priority="53">
      <formula>$S$56="встреча играется"</formula>
    </cfRule>
  </conditionalFormatting>
  <conditionalFormatting sqref="I56:R56">
    <cfRule type="expression" dxfId="621" priority="3">
      <formula>$S$56="сыграна"</formula>
    </cfRule>
  </conditionalFormatting>
  <conditionalFormatting sqref="I57:R57 L7:L9 K10:K12">
    <cfRule type="expression" dxfId="620" priority="54">
      <formula>$S$57="встреча играется"</formula>
    </cfRule>
  </conditionalFormatting>
  <conditionalFormatting sqref="I57:R57">
    <cfRule type="expression" dxfId="619" priority="2">
      <formula>$S$57="сыграна"</formula>
    </cfRule>
  </conditionalFormatting>
  <conditionalFormatting sqref="I58:R58 N13:N15 M16:M18">
    <cfRule type="expression" dxfId="618" priority="55">
      <formula>$S$58="встреча играется"</formula>
    </cfRule>
  </conditionalFormatting>
  <conditionalFormatting sqref="I58:R58">
    <cfRule type="expression" dxfId="617" priority="28">
      <formula>$S$58="сыграна"</formula>
    </cfRule>
  </conditionalFormatting>
  <conditionalFormatting sqref="I59:R59 P19:P21 O22:O24">
    <cfRule type="expression" dxfId="616" priority="56">
      <formula>$S$59="встреча играется"</formula>
    </cfRule>
  </conditionalFormatting>
  <conditionalFormatting sqref="I59:R59">
    <cfRule type="expression" dxfId="615" priority="29">
      <formula>$S$59="сыграна"</formula>
    </cfRule>
  </conditionalFormatting>
  <conditionalFormatting sqref="I60:R60 R25:R27 Q28:Q30">
    <cfRule type="expression" dxfId="614" priority="57">
      <formula>$S$60="встреча играется"</formula>
    </cfRule>
  </conditionalFormatting>
  <conditionalFormatting sqref="I60:R60">
    <cfRule type="expression" dxfId="613" priority="30">
      <formula>$S$60="сыграна"</formula>
    </cfRule>
  </conditionalFormatting>
  <conditionalFormatting sqref="J7:J30">
    <cfRule type="endsWith" dxfId="612" priority="1" operator="endsWith" text="+">
      <formula>RIGHT((J7),LEN("+"))=("+")</formula>
    </cfRule>
  </conditionalFormatting>
  <dataValidations count="1">
    <dataValidation type="list" allowBlank="1" sqref="P33:P60" xr:uid="{00000000-0002-0000-3F00-000000000000}">
      <formula1>'E4'!Список_счета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IF('E5'!Уч2="","",'E5'!Уч2)</f>
        <v/>
      </c>
      <c r="K33" s="52" t="str">
        <f t="shared" ref="K33:K60" si="0">"-"</f>
        <v>-</v>
      </c>
      <c r="L33" s="123" t="str">
        <f>IF('E5'!Уч6="","",'E5'!Уч6)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IF('E5'!Уч3="","",'E5'!Уч3)</f>
        <v/>
      </c>
      <c r="K34" s="57" t="str">
        <f t="shared" si="0"/>
        <v>-</v>
      </c>
      <c r="L34" s="126" t="str">
        <f>IF('E5'!Уч5="","",'E5'!Уч5)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IF('E5'!Уч1="","",'E5'!Уч1)</f>
        <v/>
      </c>
      <c r="K35" s="61" t="str">
        <f t="shared" si="0"/>
        <v>-</v>
      </c>
      <c r="L35" s="129" t="str">
        <f>IF('E5'!Уч7="","",'E5'!Уч7)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IF('E5'!Уч4="","",'E5'!Уч4)</f>
        <v/>
      </c>
      <c r="K36" s="65" t="str">
        <f t="shared" si="0"/>
        <v>-</v>
      </c>
      <c r="L36" s="120" t="str">
        <f>IF('E5'!Уч8="","",'E5'!Уч8)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IF('E5'!Уч5="","",'E5'!Уч5)</f>
        <v/>
      </c>
      <c r="K37" s="52" t="str">
        <f t="shared" si="0"/>
        <v>-</v>
      </c>
      <c r="L37" s="123" t="str">
        <f>IF('E5'!Уч2="","",'E5'!Уч2)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IF('E5'!Уч6="","",'E5'!Уч6)</f>
        <v/>
      </c>
      <c r="K38" s="57" t="str">
        <f t="shared" si="0"/>
        <v>-</v>
      </c>
      <c r="L38" s="126" t="str">
        <f>IF('E5'!Уч1="","",'E5'!Уч1)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IF('E5'!Уч8="","",'E5'!Уч8)</f>
        <v/>
      </c>
      <c r="K39" s="61" t="str">
        <f t="shared" si="0"/>
        <v>-</v>
      </c>
      <c r="L39" s="129" t="str">
        <f>IF('E5'!Уч3="","",'E5'!Уч3)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IF('E5'!Уч7="","",'E5'!Уч7)</f>
        <v/>
      </c>
      <c r="K40" s="65" t="str">
        <f t="shared" si="0"/>
        <v>-</v>
      </c>
      <c r="L40" s="120" t="str">
        <f>IF('E5'!Уч4="","",'E5'!Уч4)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IF('E5'!Уч1="","",'E5'!Уч1)</f>
        <v/>
      </c>
      <c r="K41" s="52" t="str">
        <f t="shared" si="0"/>
        <v>-</v>
      </c>
      <c r="L41" s="123" t="str">
        <f>IF('E5'!Уч5="","",'E5'!Уч5)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IF('E5'!Уч2="","",'E5'!Уч2)</f>
        <v/>
      </c>
      <c r="K42" s="57" t="str">
        <f t="shared" si="0"/>
        <v>-</v>
      </c>
      <c r="L42" s="126" t="str">
        <f>IF('E5'!Уч8="","",'E5'!Уч8)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IF('E5'!Уч4="","",'E5'!Уч4)</f>
        <v/>
      </c>
      <c r="K43" s="61" t="str">
        <f t="shared" si="0"/>
        <v>-</v>
      </c>
      <c r="L43" s="129" t="str">
        <f>IF('E5'!Уч6="","",'E5'!Уч6)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IF('E5'!Уч3="","",'E5'!Уч3)</f>
        <v/>
      </c>
      <c r="K44" s="65" t="str">
        <f t="shared" si="0"/>
        <v>-</v>
      </c>
      <c r="L44" s="120" t="str">
        <f>IF('E5'!Уч7="","",'E5'!Уч7)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IF('E5'!Уч8="","",'E5'!Уч8)</f>
        <v/>
      </c>
      <c r="K45" s="52" t="str">
        <f t="shared" si="0"/>
        <v>-</v>
      </c>
      <c r="L45" s="123" t="str">
        <f>IF('E5'!Уч1="","",'E5'!Уч1)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IF('E5'!Уч5="","",'E5'!Уч5)</f>
        <v/>
      </c>
      <c r="K46" s="57" t="str">
        <f t="shared" si="0"/>
        <v>-</v>
      </c>
      <c r="L46" s="126" t="str">
        <f>IF('E5'!Уч4="","",'E5'!Уч4)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IF('E5'!Уч7="","",'E5'!Уч7)</f>
        <v/>
      </c>
      <c r="K47" s="61" t="str">
        <f t="shared" si="0"/>
        <v>-</v>
      </c>
      <c r="L47" s="129" t="str">
        <f>IF('E5'!Уч2="","",'E5'!Уч2)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IF('E5'!Уч6="","",'E5'!Уч6)</f>
        <v/>
      </c>
      <c r="K48" s="65" t="str">
        <f t="shared" si="0"/>
        <v>-</v>
      </c>
      <c r="L48" s="120" t="str">
        <f>IF('E5'!Уч3="","",'E5'!Уч3)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IF('E5'!Уч1="","",'E5'!Уч1)</f>
        <v/>
      </c>
      <c r="K49" s="52" t="str">
        <f t="shared" si="0"/>
        <v>-</v>
      </c>
      <c r="L49" s="123" t="str">
        <f>IF('E5'!Уч3="","",'E5'!Уч3)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IF('E5'!Уч2="","",'E5'!Уч2)</f>
        <v/>
      </c>
      <c r="K50" s="57" t="str">
        <f t="shared" si="0"/>
        <v>-</v>
      </c>
      <c r="L50" s="126" t="str">
        <f>IF('E5'!Уч4="","",'E5'!Уч4)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IF('E5'!Уч5="","",'E5'!Уч5)</f>
        <v/>
      </c>
      <c r="K51" s="61" t="str">
        <f t="shared" si="0"/>
        <v>-</v>
      </c>
      <c r="L51" s="129" t="str">
        <f>IF('E5'!Уч7="","",'E5'!Уч7)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IF('E5'!Уч6="","",'E5'!Уч6)</f>
        <v/>
      </c>
      <c r="K52" s="65" t="str">
        <f t="shared" si="0"/>
        <v>-</v>
      </c>
      <c r="L52" s="120" t="str">
        <f>IF('E5'!Уч8="","",'E5'!Уч8)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IF('E5'!Уч4="","",'E5'!Уч4)</f>
        <v/>
      </c>
      <c r="K53" s="52" t="str">
        <f t="shared" si="0"/>
        <v>-</v>
      </c>
      <c r="L53" s="123" t="str">
        <f>IF('E5'!Уч1="","",'E5'!Уч1)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IF('E5'!Уч3="","",'E5'!Уч3)</f>
        <v/>
      </c>
      <c r="K54" s="57" t="str">
        <f t="shared" si="0"/>
        <v>-</v>
      </c>
      <c r="L54" s="126" t="str">
        <f>IF('E5'!Уч2="","",'E5'!Уч2)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IF('E5'!Уч7="","",'E5'!Уч7)</f>
        <v/>
      </c>
      <c r="K55" s="61" t="str">
        <f t="shared" si="0"/>
        <v>-</v>
      </c>
      <c r="L55" s="129" t="str">
        <f>IF('E5'!Уч6="","",'E5'!Уч6)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IF('E5'!Уч8="","",'E5'!Уч8)</f>
        <v/>
      </c>
      <c r="K56" s="65" t="str">
        <f t="shared" si="0"/>
        <v>-</v>
      </c>
      <c r="L56" s="120" t="str">
        <f>IF('E5'!Уч5="","",'E5'!Уч5)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IF('E5'!Уч1="","",'E5'!Уч1)</f>
        <v/>
      </c>
      <c r="K57" s="52" t="str">
        <f t="shared" si="0"/>
        <v>-</v>
      </c>
      <c r="L57" s="123" t="str">
        <f>IF('E5'!Уч2="","",'E5'!Уч2)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IF('E5'!Уч3="","",'E5'!Уч3)</f>
        <v/>
      </c>
      <c r="K58" s="57" t="str">
        <f t="shared" si="0"/>
        <v>-</v>
      </c>
      <c r="L58" s="126" t="str">
        <f>IF('E5'!Уч4="","",'E5'!Уч4)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IF('E5'!Уч5="","",'E5'!Уч5)</f>
        <v/>
      </c>
      <c r="K59" s="61" t="str">
        <f t="shared" si="0"/>
        <v>-</v>
      </c>
      <c r="L59" s="129" t="str">
        <f>IF('E5'!Уч6="","",'E5'!Уч6)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IF('E5'!Уч7="","",'E5'!Уч7)</f>
        <v/>
      </c>
      <c r="K60" s="65" t="str">
        <f t="shared" si="0"/>
        <v>-</v>
      </c>
      <c r="L60" s="120" t="str">
        <f>IF('E5'!Уч8="","",'E5'!Уч8)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611" priority="5">
      <formula>$S$35="сыграна"</formula>
    </cfRule>
  </conditionalFormatting>
  <conditionalFormatting sqref="I36:Q36">
    <cfRule type="expression" dxfId="610" priority="6">
      <formula>$S$36="сыграна"</formula>
    </cfRule>
  </conditionalFormatting>
  <conditionalFormatting sqref="I37:Q37">
    <cfRule type="expression" dxfId="609" priority="7">
      <formula>$S$37="сыграна"</formula>
    </cfRule>
  </conditionalFormatting>
  <conditionalFormatting sqref="I38:Q38">
    <cfRule type="expression" dxfId="608" priority="8">
      <formula>$S$38="сыграна"</formula>
    </cfRule>
  </conditionalFormatting>
  <conditionalFormatting sqref="I39:Q39">
    <cfRule type="expression" dxfId="607" priority="9">
      <formula>$S$39="сыграна"</formula>
    </cfRule>
  </conditionalFormatting>
  <conditionalFormatting sqref="I40:Q40">
    <cfRule type="expression" dxfId="606" priority="10">
      <formula>$S$40="сыграна"</formula>
    </cfRule>
  </conditionalFormatting>
  <conditionalFormatting sqref="I41:Q41">
    <cfRule type="expression" dxfId="605" priority="11">
      <formula>$S$41="сыграна"</formula>
    </cfRule>
  </conditionalFormatting>
  <conditionalFormatting sqref="I42:Q42">
    <cfRule type="expression" dxfId="604" priority="12">
      <formula>$S$42="сыграна"</formula>
    </cfRule>
  </conditionalFormatting>
  <conditionalFormatting sqref="I43:Q43">
    <cfRule type="expression" dxfId="603" priority="13">
      <formula>$S$43="сыграна"</formula>
    </cfRule>
  </conditionalFormatting>
  <conditionalFormatting sqref="I46:Q46">
    <cfRule type="expression" dxfId="602" priority="16">
      <formula>$S$46="сыграна"</formula>
    </cfRule>
  </conditionalFormatting>
  <conditionalFormatting sqref="I47:Q47">
    <cfRule type="expression" dxfId="601" priority="17">
      <formula>$S$47="сыграна"</formula>
    </cfRule>
  </conditionalFormatting>
  <conditionalFormatting sqref="I48:Q48">
    <cfRule type="expression" dxfId="600" priority="18">
      <formula>$S$48="сыграна"</formula>
    </cfRule>
  </conditionalFormatting>
  <conditionalFormatting sqref="I49:Q49">
    <cfRule type="expression" dxfId="599" priority="19">
      <formula>$S$49="сыграна"</formula>
    </cfRule>
  </conditionalFormatting>
  <conditionalFormatting sqref="I50:Q50">
    <cfRule type="expression" dxfId="598" priority="20">
      <formula>$S$50="сыграна"</formula>
    </cfRule>
  </conditionalFormatting>
  <conditionalFormatting sqref="I51:Q51">
    <cfRule type="expression" dxfId="597" priority="21">
      <formula>$S$51="сыграна"</formula>
    </cfRule>
  </conditionalFormatting>
  <conditionalFormatting sqref="I52:Q52">
    <cfRule type="expression" dxfId="596" priority="22">
      <formula>$S$52="сыграна"</formula>
    </cfRule>
  </conditionalFormatting>
  <conditionalFormatting sqref="I53:Q53">
    <cfRule type="expression" dxfId="595" priority="23">
      <formula>$S$53="сыграна"</formula>
    </cfRule>
  </conditionalFormatting>
  <conditionalFormatting sqref="I54:Q54">
    <cfRule type="expression" dxfId="594" priority="24">
      <formula>$S$54="сыграна"</formula>
    </cfRule>
  </conditionalFormatting>
  <conditionalFormatting sqref="I55:Q55">
    <cfRule type="expression" dxfId="593" priority="25">
      <formula>$S$55="сыграна"</formula>
    </cfRule>
  </conditionalFormatting>
  <conditionalFormatting sqref="I33:R33 P10:P12 L22:L24">
    <cfRule type="expression" dxfId="592" priority="30">
      <formula>$S$33="встреча играется"</formula>
    </cfRule>
  </conditionalFormatting>
  <conditionalFormatting sqref="I33:R33">
    <cfRule type="expression" dxfId="591" priority="3">
      <formula>$S$33="сыграна"</formula>
    </cfRule>
  </conditionalFormatting>
  <conditionalFormatting sqref="I34:R34 O13:O15 M19:M21">
    <cfRule type="expression" dxfId="590" priority="31">
      <formula>$S$34="встреча играется"</formula>
    </cfRule>
  </conditionalFormatting>
  <conditionalFormatting sqref="I34:R34">
    <cfRule type="expression" dxfId="589" priority="4">
      <formula>$S$34="сыграна"</formula>
    </cfRule>
  </conditionalFormatting>
  <conditionalFormatting sqref="I35:R35 Q7:Q9 K25:K27">
    <cfRule type="expression" dxfId="588" priority="32">
      <formula>$S$35="встреча играется"</formula>
    </cfRule>
  </conditionalFormatting>
  <conditionalFormatting sqref="I36:R36 R16:R18 N28:N30">
    <cfRule type="expression" dxfId="587" priority="33">
      <formula>$S$36="встреча играется"</formula>
    </cfRule>
  </conditionalFormatting>
  <conditionalFormatting sqref="I37:R37 O10:O12 L19:L21">
    <cfRule type="expression" dxfId="586" priority="34">
      <formula>$S$37="встреча играется"</formula>
    </cfRule>
  </conditionalFormatting>
  <conditionalFormatting sqref="I38:R38 P7:P9 K22:K24">
    <cfRule type="expression" dxfId="585" priority="35">
      <formula>$S$38="встреча играется"</formula>
    </cfRule>
  </conditionalFormatting>
  <conditionalFormatting sqref="I39:R39 R13:R15 M28:M30">
    <cfRule type="expression" dxfId="584" priority="36">
      <formula>$S$39="встреча играется"</formula>
    </cfRule>
  </conditionalFormatting>
  <conditionalFormatting sqref="I40:R40 Q16:Q18 N25:N27">
    <cfRule type="expression" dxfId="583" priority="37">
      <formula>$S$40="встреча играется"</formula>
    </cfRule>
  </conditionalFormatting>
  <conditionalFormatting sqref="I41:R41 O7:O9 K19:K21">
    <cfRule type="expression" dxfId="582" priority="38">
      <formula>$S$41="встреча играется"</formula>
    </cfRule>
  </conditionalFormatting>
  <conditionalFormatting sqref="I42:R42 R10:R12 L28:L30">
    <cfRule type="expression" dxfId="581" priority="39">
      <formula>$S$42="встреча играется"</formula>
    </cfRule>
  </conditionalFormatting>
  <conditionalFormatting sqref="I43:R43 P16:P18 N22:N24">
    <cfRule type="expression" dxfId="580" priority="40">
      <formula>$S$43="встреча играется"</formula>
    </cfRule>
  </conditionalFormatting>
  <conditionalFormatting sqref="I44:R44 Q13:Q15 M25:M27">
    <cfRule type="expression" dxfId="579" priority="41">
      <formula>$S$44="встреча играется"</formula>
    </cfRule>
  </conditionalFormatting>
  <conditionalFormatting sqref="I44:R44">
    <cfRule type="expression" dxfId="578" priority="14">
      <formula>$S$44="сыграна"</formula>
    </cfRule>
  </conditionalFormatting>
  <conditionalFormatting sqref="I45:R45 R7:R9 K28:K30">
    <cfRule type="expression" dxfId="577" priority="42">
      <formula>$S$45="встреча играется"</formula>
    </cfRule>
  </conditionalFormatting>
  <conditionalFormatting sqref="I45:R45">
    <cfRule type="expression" dxfId="576" priority="15">
      <formula>$S$45="сыграна"</formula>
    </cfRule>
  </conditionalFormatting>
  <conditionalFormatting sqref="I46:R46 O16:O18 N19:N21">
    <cfRule type="expression" dxfId="575" priority="43">
      <formula>$S$46="встреча играется"</formula>
    </cfRule>
  </conditionalFormatting>
  <conditionalFormatting sqref="I47:R47 Q10:Q12 L25:L27">
    <cfRule type="expression" dxfId="574" priority="44">
      <formula>$S$47="встреча играется"</formula>
    </cfRule>
  </conditionalFormatting>
  <conditionalFormatting sqref="I48:R48 P13:P15 M22:M24">
    <cfRule type="expression" dxfId="573" priority="45">
      <formula>$S$48="встреча играется"</formula>
    </cfRule>
  </conditionalFormatting>
  <conditionalFormatting sqref="I49:R49 M7:M9 K13:K15">
    <cfRule type="expression" dxfId="572" priority="46">
      <formula>$S$49="встреча играется"</formula>
    </cfRule>
  </conditionalFormatting>
  <conditionalFormatting sqref="I50:R50 N10:N12 L16:L18">
    <cfRule type="expression" dxfId="571" priority="47">
      <formula>$S$50="встреча играется"</formula>
    </cfRule>
  </conditionalFormatting>
  <conditionalFormatting sqref="I51:R51 Q19:Q21 O25:O27">
    <cfRule type="expression" dxfId="570" priority="48">
      <formula>$S$51="встреча играется"</formula>
    </cfRule>
  </conditionalFormatting>
  <conditionalFormatting sqref="I52:R52 R22:R24 P28:P30">
    <cfRule type="expression" dxfId="569" priority="49">
      <formula>$S$52="встреча играется"</formula>
    </cfRule>
  </conditionalFormatting>
  <conditionalFormatting sqref="I53:R53 N7:N9 K16:K18">
    <cfRule type="expression" dxfId="568" priority="50">
      <formula>$S$53="встреча играется"</formula>
    </cfRule>
  </conditionalFormatting>
  <conditionalFormatting sqref="I54:R54 M10:M12 L13:L15">
    <cfRule type="expression" dxfId="567" priority="51">
      <formula>$S$54="встреча играется"</formula>
    </cfRule>
  </conditionalFormatting>
  <conditionalFormatting sqref="I55:R55 Q22:Q24 P25:P27">
    <cfRule type="expression" dxfId="566" priority="26">
      <formula>$S$55="встреча играется"</formula>
    </cfRule>
  </conditionalFormatting>
  <conditionalFormatting sqref="I56:R56 R19:R21 O28:O30">
    <cfRule type="expression" dxfId="565" priority="52">
      <formula>$S$56="встреча играется"</formula>
    </cfRule>
  </conditionalFormatting>
  <conditionalFormatting sqref="I56:R56">
    <cfRule type="expression" dxfId="564" priority="2">
      <formula>$S$56="сыграна"</formula>
    </cfRule>
  </conditionalFormatting>
  <conditionalFormatting sqref="I57:R57 L7:L9 K10:K12">
    <cfRule type="expression" dxfId="563" priority="53">
      <formula>$S$57="встреча играется"</formula>
    </cfRule>
  </conditionalFormatting>
  <conditionalFormatting sqref="I57:R57">
    <cfRule type="expression" dxfId="562" priority="1">
      <formula>$S$57="сыграна"</formula>
    </cfRule>
  </conditionalFormatting>
  <conditionalFormatting sqref="I58:R58 N13:N15 M16:M18">
    <cfRule type="expression" dxfId="561" priority="54">
      <formula>$S$58="встреча играется"</formula>
    </cfRule>
  </conditionalFormatting>
  <conditionalFormatting sqref="I58:R58">
    <cfRule type="expression" dxfId="560" priority="27">
      <formula>$S$58="сыграна"</formula>
    </cfRule>
  </conditionalFormatting>
  <conditionalFormatting sqref="I59:R59 P19:P21 O22:O24">
    <cfRule type="expression" dxfId="559" priority="55">
      <formula>$S$59="встреча играется"</formula>
    </cfRule>
  </conditionalFormatting>
  <conditionalFormatting sqref="I59:R59">
    <cfRule type="expression" dxfId="558" priority="28">
      <formula>$S$59="сыграна"</formula>
    </cfRule>
  </conditionalFormatting>
  <conditionalFormatting sqref="I60:R60 R25:R27 Q28:Q30">
    <cfRule type="expression" dxfId="557" priority="56">
      <formula>$S$60="встреча играется"</formula>
    </cfRule>
  </conditionalFormatting>
  <conditionalFormatting sqref="I60:R60">
    <cfRule type="expression" dxfId="556" priority="29">
      <formula>$S$60="сыграна"</formula>
    </cfRule>
  </conditionalFormatting>
  <dataValidations count="1">
    <dataValidation type="list" allowBlank="1" sqref="P33:P60" xr:uid="{00000000-0002-0000-4000-000000000000}">
      <formula1>'E5'!Список_счета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IF('E6'!Уч2="","",'E6'!Уч2)</f>
        <v/>
      </c>
      <c r="K33" s="52" t="str">
        <f t="shared" ref="K33:K60" si="0">"-"</f>
        <v>-</v>
      </c>
      <c r="L33" s="123" t="str">
        <f>IF('E6'!Уч6="","",'E6'!Уч6)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IF('E6'!Уч3="","",'E6'!Уч3)</f>
        <v/>
      </c>
      <c r="K34" s="57" t="str">
        <f t="shared" si="0"/>
        <v>-</v>
      </c>
      <c r="L34" s="126" t="str">
        <f>IF('E6'!Уч5="","",'E6'!Уч5)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IF('E6'!Уч1="","",'E6'!Уч1)</f>
        <v/>
      </c>
      <c r="K35" s="61" t="str">
        <f t="shared" si="0"/>
        <v>-</v>
      </c>
      <c r="L35" s="129" t="str">
        <f>IF('E6'!Уч7="","",'E6'!Уч7)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IF('E6'!Уч4="","",'E6'!Уч4)</f>
        <v/>
      </c>
      <c r="K36" s="65" t="str">
        <f t="shared" si="0"/>
        <v>-</v>
      </c>
      <c r="L36" s="120" t="str">
        <f>IF('E6'!Уч8="","",'E6'!Уч8)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IF('E6'!Уч5="","",'E6'!Уч5)</f>
        <v/>
      </c>
      <c r="K37" s="52" t="str">
        <f t="shared" si="0"/>
        <v>-</v>
      </c>
      <c r="L37" s="123" t="str">
        <f>IF('E6'!Уч2="","",'E6'!Уч2)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IF('E6'!Уч6="","",'E6'!Уч6)</f>
        <v/>
      </c>
      <c r="K38" s="57" t="str">
        <f t="shared" si="0"/>
        <v>-</v>
      </c>
      <c r="L38" s="126" t="str">
        <f>IF('E6'!Уч1="","",'E6'!Уч1)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IF('E6'!Уч8="","",'E6'!Уч8)</f>
        <v/>
      </c>
      <c r="K39" s="61" t="str">
        <f t="shared" si="0"/>
        <v>-</v>
      </c>
      <c r="L39" s="129" t="str">
        <f>IF('E6'!Уч3="","",'E6'!Уч3)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IF('E6'!Уч7="","",'E6'!Уч7)</f>
        <v/>
      </c>
      <c r="K40" s="65" t="str">
        <f t="shared" si="0"/>
        <v>-</v>
      </c>
      <c r="L40" s="120" t="str">
        <f>IF('E6'!Уч4="","",'E6'!Уч4)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IF('E6'!Уч1="","",'E6'!Уч1)</f>
        <v/>
      </c>
      <c r="K41" s="52" t="str">
        <f t="shared" si="0"/>
        <v>-</v>
      </c>
      <c r="L41" s="123" t="str">
        <f>IF('E6'!Уч5="","",'E6'!Уч5)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IF('E6'!Уч2="","",'E6'!Уч2)</f>
        <v/>
      </c>
      <c r="K42" s="57" t="str">
        <f t="shared" si="0"/>
        <v>-</v>
      </c>
      <c r="L42" s="126" t="str">
        <f>IF('E6'!Уч8="","",'E6'!Уч8)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IF('E6'!Уч4="","",'E6'!Уч4)</f>
        <v/>
      </c>
      <c r="K43" s="61" t="str">
        <f t="shared" si="0"/>
        <v>-</v>
      </c>
      <c r="L43" s="129" t="str">
        <f>IF('E6'!Уч6="","",'E6'!Уч6)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IF('E6'!Уч3="","",'E6'!Уч3)</f>
        <v/>
      </c>
      <c r="K44" s="65" t="str">
        <f t="shared" si="0"/>
        <v>-</v>
      </c>
      <c r="L44" s="120" t="str">
        <f>IF('E6'!Уч7="","",'E6'!Уч7)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IF('E6'!Уч8="","",'E6'!Уч8)</f>
        <v/>
      </c>
      <c r="K45" s="52" t="str">
        <f t="shared" si="0"/>
        <v>-</v>
      </c>
      <c r="L45" s="123" t="str">
        <f>IF('E6'!Уч1="","",'E6'!Уч1)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IF('E6'!Уч5="","",'E6'!Уч5)</f>
        <v/>
      </c>
      <c r="K46" s="57" t="str">
        <f t="shared" si="0"/>
        <v>-</v>
      </c>
      <c r="L46" s="126" t="str">
        <f>IF('E6'!Уч4="","",'E6'!Уч4)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IF('E6'!Уч7="","",'E6'!Уч7)</f>
        <v/>
      </c>
      <c r="K47" s="61" t="str">
        <f t="shared" si="0"/>
        <v>-</v>
      </c>
      <c r="L47" s="129" t="str">
        <f>IF('E6'!Уч2="","",'E6'!Уч2)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IF('E6'!Уч6="","",'E6'!Уч6)</f>
        <v/>
      </c>
      <c r="K48" s="65" t="str">
        <f t="shared" si="0"/>
        <v>-</v>
      </c>
      <c r="L48" s="120" t="str">
        <f>IF('E6'!Уч3="","",'E6'!Уч3)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IF('E6'!Уч1="","",'E6'!Уч1)</f>
        <v/>
      </c>
      <c r="K49" s="52" t="str">
        <f t="shared" si="0"/>
        <v>-</v>
      </c>
      <c r="L49" s="123" t="str">
        <f>IF('E6'!Уч3="","",'E6'!Уч3)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IF('E6'!Уч2="","",'E6'!Уч2)</f>
        <v/>
      </c>
      <c r="K50" s="57" t="str">
        <f t="shared" si="0"/>
        <v>-</v>
      </c>
      <c r="L50" s="126" t="str">
        <f>IF('E6'!Уч4="","",'E6'!Уч4)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IF('E6'!Уч5="","",'E6'!Уч5)</f>
        <v/>
      </c>
      <c r="K51" s="61" t="str">
        <f t="shared" si="0"/>
        <v>-</v>
      </c>
      <c r="L51" s="129" t="str">
        <f>IF('E6'!Уч7="","",'E6'!Уч7)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IF('E6'!Уч6="","",'E6'!Уч6)</f>
        <v/>
      </c>
      <c r="K52" s="65" t="str">
        <f t="shared" si="0"/>
        <v>-</v>
      </c>
      <c r="L52" s="120" t="str">
        <f>IF('E6'!Уч8="","",'E6'!Уч8)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IF('E6'!Уч4="","",'E6'!Уч4)</f>
        <v/>
      </c>
      <c r="K53" s="52" t="str">
        <f t="shared" si="0"/>
        <v>-</v>
      </c>
      <c r="L53" s="123" t="str">
        <f>IF('E6'!Уч1="","",'E6'!Уч1)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IF('E6'!Уч3="","",'E6'!Уч3)</f>
        <v/>
      </c>
      <c r="K54" s="57" t="str">
        <f t="shared" si="0"/>
        <v>-</v>
      </c>
      <c r="L54" s="126" t="str">
        <f>IF('E6'!Уч2="","",'E6'!Уч2)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IF('E6'!Уч7="","",'E6'!Уч7)</f>
        <v/>
      </c>
      <c r="K55" s="61" t="str">
        <f t="shared" si="0"/>
        <v>-</v>
      </c>
      <c r="L55" s="129" t="str">
        <f>IF('E6'!Уч6="","",'E6'!Уч6)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IF('E6'!Уч8="","",'E6'!Уч8)</f>
        <v/>
      </c>
      <c r="K56" s="65" t="str">
        <f t="shared" si="0"/>
        <v>-</v>
      </c>
      <c r="L56" s="120" t="str">
        <f>IF('E6'!Уч5="","",'E6'!Уч5)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IF('E6'!Уч1="","",'E6'!Уч1)</f>
        <v/>
      </c>
      <c r="K57" s="52" t="str">
        <f t="shared" si="0"/>
        <v>-</v>
      </c>
      <c r="L57" s="123" t="str">
        <f>IF('E6'!Уч2="","",'E6'!Уч2)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IF('E6'!Уч3="","",'E6'!Уч3)</f>
        <v/>
      </c>
      <c r="K58" s="57" t="str">
        <f t="shared" si="0"/>
        <v>-</v>
      </c>
      <c r="L58" s="126" t="str">
        <f>IF('E6'!Уч4="","",'E6'!Уч4)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IF('E6'!Уч5="","",'E6'!Уч5)</f>
        <v/>
      </c>
      <c r="K59" s="61" t="str">
        <f t="shared" si="0"/>
        <v>-</v>
      </c>
      <c r="L59" s="129" t="str">
        <f>IF('E6'!Уч6="","",'E6'!Уч6)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IF('E6'!Уч7="","",'E6'!Уч7)</f>
        <v/>
      </c>
      <c r="K60" s="65" t="str">
        <f t="shared" si="0"/>
        <v>-</v>
      </c>
      <c r="L60" s="120" t="str">
        <f>IF('E6'!Уч8="","",'E6'!Уч8)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555" priority="5">
      <formula>$S$35="сыграна"</formula>
    </cfRule>
  </conditionalFormatting>
  <conditionalFormatting sqref="I36:Q36">
    <cfRule type="expression" dxfId="554" priority="6">
      <formula>$S$36="сыграна"</formula>
    </cfRule>
  </conditionalFormatting>
  <conditionalFormatting sqref="I37:Q37">
    <cfRule type="expression" dxfId="553" priority="7">
      <formula>$S$37="сыграна"</formula>
    </cfRule>
  </conditionalFormatting>
  <conditionalFormatting sqref="I38:Q38">
    <cfRule type="expression" dxfId="552" priority="8">
      <formula>$S$38="сыграна"</formula>
    </cfRule>
  </conditionalFormatting>
  <conditionalFormatting sqref="I39:Q39">
    <cfRule type="expression" dxfId="551" priority="9">
      <formula>$S$39="сыграна"</formula>
    </cfRule>
  </conditionalFormatting>
  <conditionalFormatting sqref="I40:Q40">
    <cfRule type="expression" dxfId="550" priority="10">
      <formula>$S$40="сыграна"</formula>
    </cfRule>
  </conditionalFormatting>
  <conditionalFormatting sqref="I41:Q41">
    <cfRule type="expression" dxfId="549" priority="11">
      <formula>$S$41="сыграна"</formula>
    </cfRule>
  </conditionalFormatting>
  <conditionalFormatting sqref="I42:Q42">
    <cfRule type="expression" dxfId="548" priority="12">
      <formula>$S$42="сыграна"</formula>
    </cfRule>
  </conditionalFormatting>
  <conditionalFormatting sqref="I43:Q43">
    <cfRule type="expression" dxfId="547" priority="13">
      <formula>$S$43="сыграна"</formula>
    </cfRule>
  </conditionalFormatting>
  <conditionalFormatting sqref="I46:Q46">
    <cfRule type="expression" dxfId="546" priority="16">
      <formula>$S$46="сыграна"</formula>
    </cfRule>
  </conditionalFormatting>
  <conditionalFormatting sqref="I47:Q47">
    <cfRule type="expression" dxfId="545" priority="17">
      <formula>$S$47="сыграна"</formula>
    </cfRule>
  </conditionalFormatting>
  <conditionalFormatting sqref="I48:Q48">
    <cfRule type="expression" dxfId="544" priority="18">
      <formula>$S$48="сыграна"</formula>
    </cfRule>
  </conditionalFormatting>
  <conditionalFormatting sqref="I49:Q49">
    <cfRule type="expression" dxfId="543" priority="19">
      <formula>$S$49="сыграна"</formula>
    </cfRule>
  </conditionalFormatting>
  <conditionalFormatting sqref="I50:Q50">
    <cfRule type="expression" dxfId="542" priority="20">
      <formula>$S$50="сыграна"</formula>
    </cfRule>
  </conditionalFormatting>
  <conditionalFormatting sqref="I51:Q51">
    <cfRule type="expression" dxfId="541" priority="21">
      <formula>$S$51="сыграна"</formula>
    </cfRule>
  </conditionalFormatting>
  <conditionalFormatting sqref="I52:Q52">
    <cfRule type="expression" dxfId="540" priority="22">
      <formula>$S$52="сыграна"</formula>
    </cfRule>
  </conditionalFormatting>
  <conditionalFormatting sqref="I53:Q53">
    <cfRule type="expression" dxfId="539" priority="23">
      <formula>$S$53="сыграна"</formula>
    </cfRule>
  </conditionalFormatting>
  <conditionalFormatting sqref="I54:Q54">
    <cfRule type="expression" dxfId="538" priority="24">
      <formula>$S$54="сыграна"</formula>
    </cfRule>
  </conditionalFormatting>
  <conditionalFormatting sqref="I55:Q55">
    <cfRule type="expression" dxfId="537" priority="25">
      <formula>$S$55="сыграна"</formula>
    </cfRule>
  </conditionalFormatting>
  <conditionalFormatting sqref="I33:R33 P10:P12 L22:L24">
    <cfRule type="expression" dxfId="536" priority="30">
      <formula>$S$33="встреча играется"</formula>
    </cfRule>
  </conditionalFormatting>
  <conditionalFormatting sqref="I33:R33">
    <cfRule type="expression" dxfId="535" priority="3">
      <formula>$S$33="сыграна"</formula>
    </cfRule>
  </conditionalFormatting>
  <conditionalFormatting sqref="I34:R34 O13:O15 M19:M21">
    <cfRule type="expression" dxfId="534" priority="31">
      <formula>$S$34="встреча играется"</formula>
    </cfRule>
  </conditionalFormatting>
  <conditionalFormatting sqref="I34:R34">
    <cfRule type="expression" dxfId="533" priority="4">
      <formula>$S$34="сыграна"</formula>
    </cfRule>
  </conditionalFormatting>
  <conditionalFormatting sqref="I35:R35 Q7:Q9 K25:K27">
    <cfRule type="expression" dxfId="532" priority="32">
      <formula>$S$35="встреча играется"</formula>
    </cfRule>
  </conditionalFormatting>
  <conditionalFormatting sqref="I36:R36 R16:R18 N28:N30">
    <cfRule type="expression" dxfId="531" priority="33">
      <formula>$S$36="встреча играется"</formula>
    </cfRule>
  </conditionalFormatting>
  <conditionalFormatting sqref="I37:R37 O10:O12 L19:L21">
    <cfRule type="expression" dxfId="530" priority="34">
      <formula>$S$37="встреча играется"</formula>
    </cfRule>
  </conditionalFormatting>
  <conditionalFormatting sqref="I38:R38 P7:P9 K22:K24">
    <cfRule type="expression" dxfId="529" priority="35">
      <formula>$S$38="встреча играется"</formula>
    </cfRule>
  </conditionalFormatting>
  <conditionalFormatting sqref="I39:R39 R13:R15 M28:M30">
    <cfRule type="expression" dxfId="528" priority="36">
      <formula>$S$39="встреча играется"</formula>
    </cfRule>
  </conditionalFormatting>
  <conditionalFormatting sqref="I40:R40 Q16:Q18 N25:N27">
    <cfRule type="expression" dxfId="527" priority="37">
      <formula>$S$40="встреча играется"</formula>
    </cfRule>
  </conditionalFormatting>
  <conditionalFormatting sqref="I41:R41 O7:O9 K19:K21">
    <cfRule type="expression" dxfId="526" priority="38">
      <formula>$S$41="встреча играется"</formula>
    </cfRule>
  </conditionalFormatting>
  <conditionalFormatting sqref="I42:R42 R10:R12 L28:L30">
    <cfRule type="expression" dxfId="525" priority="39">
      <formula>$S$42="встреча играется"</formula>
    </cfRule>
  </conditionalFormatting>
  <conditionalFormatting sqref="I43:R43 P16:P18 N22:N24">
    <cfRule type="expression" dxfId="524" priority="40">
      <formula>$S$43="встреча играется"</formula>
    </cfRule>
  </conditionalFormatting>
  <conditionalFormatting sqref="I44:R44 Q13:Q15 M25:M27">
    <cfRule type="expression" dxfId="523" priority="41">
      <formula>$S$44="встреча играется"</formula>
    </cfRule>
  </conditionalFormatting>
  <conditionalFormatting sqref="I44:R44">
    <cfRule type="expression" dxfId="522" priority="14">
      <formula>$S$44="сыграна"</formula>
    </cfRule>
  </conditionalFormatting>
  <conditionalFormatting sqref="I45:R45 R7:R9 K28:K30">
    <cfRule type="expression" dxfId="521" priority="42">
      <formula>$S$45="встреча играется"</formula>
    </cfRule>
  </conditionalFormatting>
  <conditionalFormatting sqref="I45:R45">
    <cfRule type="expression" dxfId="520" priority="15">
      <formula>$S$45="сыграна"</formula>
    </cfRule>
  </conditionalFormatting>
  <conditionalFormatting sqref="I46:R46 O16:O18 N19:N21">
    <cfRule type="expression" dxfId="519" priority="43">
      <formula>$S$46="встреча играется"</formula>
    </cfRule>
  </conditionalFormatting>
  <conditionalFormatting sqref="I47:R47 Q10:Q12 L25:L27">
    <cfRule type="expression" dxfId="518" priority="44">
      <formula>$S$47="встреча играется"</formula>
    </cfRule>
  </conditionalFormatting>
  <conditionalFormatting sqref="I48:R48 P13:P15 M22:M24">
    <cfRule type="expression" dxfId="517" priority="45">
      <formula>$S$48="встреча играется"</formula>
    </cfRule>
  </conditionalFormatting>
  <conditionalFormatting sqref="I49:R49 M7:M9 K13:K15">
    <cfRule type="expression" dxfId="516" priority="46">
      <formula>$S$49="встреча играется"</formula>
    </cfRule>
  </conditionalFormatting>
  <conditionalFormatting sqref="I50:R50 N10:N12 L16:L18">
    <cfRule type="expression" dxfId="515" priority="47">
      <formula>$S$50="встреча играется"</formula>
    </cfRule>
  </conditionalFormatting>
  <conditionalFormatting sqref="I51:R51 Q19:Q21 O25:O27">
    <cfRule type="expression" dxfId="514" priority="48">
      <formula>$S$51="встреча играется"</formula>
    </cfRule>
  </conditionalFormatting>
  <conditionalFormatting sqref="I52:R52 R22:R24 P28:P30">
    <cfRule type="expression" dxfId="513" priority="49">
      <formula>$S$52="встреча играется"</formula>
    </cfRule>
  </conditionalFormatting>
  <conditionalFormatting sqref="I53:R53 N7:N9 K16:K18">
    <cfRule type="expression" dxfId="512" priority="50">
      <formula>$S$53="встреча играется"</formula>
    </cfRule>
  </conditionalFormatting>
  <conditionalFormatting sqref="I54:R54 M10:M12 L13:L15">
    <cfRule type="expression" dxfId="511" priority="51">
      <formula>$S$54="встреча играется"</formula>
    </cfRule>
  </conditionalFormatting>
  <conditionalFormatting sqref="I55:R55 Q22:Q24 P25:P27">
    <cfRule type="expression" dxfId="510" priority="26">
      <formula>$S$55="встреча играется"</formula>
    </cfRule>
  </conditionalFormatting>
  <conditionalFormatting sqref="I56:R56 R19:R21 O28:O30">
    <cfRule type="expression" dxfId="509" priority="52">
      <formula>$S$56="встреча играется"</formula>
    </cfRule>
  </conditionalFormatting>
  <conditionalFormatting sqref="I56:R56">
    <cfRule type="expression" dxfId="508" priority="2">
      <formula>$S$56="сыграна"</formula>
    </cfRule>
  </conditionalFormatting>
  <conditionalFormatting sqref="I57:R57 L7:L9 K10:K12">
    <cfRule type="expression" dxfId="507" priority="53">
      <formula>$S$57="встреча играется"</formula>
    </cfRule>
  </conditionalFormatting>
  <conditionalFormatting sqref="I57:R57">
    <cfRule type="expression" dxfId="506" priority="1">
      <formula>$S$57="сыграна"</formula>
    </cfRule>
  </conditionalFormatting>
  <conditionalFormatting sqref="I58:R58 N13:N15 M16:M18">
    <cfRule type="expression" dxfId="505" priority="54">
      <formula>$S$58="встреча играется"</formula>
    </cfRule>
  </conditionalFormatting>
  <conditionalFormatting sqref="I58:R58">
    <cfRule type="expression" dxfId="504" priority="27">
      <formula>$S$58="сыграна"</formula>
    </cfRule>
  </conditionalFormatting>
  <conditionalFormatting sqref="I59:R59 P19:P21 O22:O24">
    <cfRule type="expression" dxfId="503" priority="55">
      <formula>$S$59="встреча играется"</formula>
    </cfRule>
  </conditionalFormatting>
  <conditionalFormatting sqref="I59:R59">
    <cfRule type="expression" dxfId="502" priority="28">
      <formula>$S$59="сыграна"</formula>
    </cfRule>
  </conditionalFormatting>
  <conditionalFormatting sqref="I60:R60 R25:R27 Q28:Q30">
    <cfRule type="expression" dxfId="501" priority="56">
      <formula>$S$60="встреча играется"</formula>
    </cfRule>
  </conditionalFormatting>
  <conditionalFormatting sqref="I60:R60">
    <cfRule type="expression" dxfId="500" priority="29">
      <formula>$S$60="сыграна"</formula>
    </cfRule>
  </conditionalFormatting>
  <dataValidations count="1">
    <dataValidation type="list" allowBlank="1" sqref="P33:P60" xr:uid="{00000000-0002-0000-4100-000000000000}">
      <formula1>'E6'!Список_счета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0000"/>
  </sheetPr>
  <dimension ref="A1:AG1000"/>
  <sheetViews>
    <sheetView showGridLines="0" workbookViewId="0">
      <selection activeCell="G6" sqref="G6:V6"/>
    </sheetView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710937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69" t="s">
        <v>631</v>
      </c>
      <c r="E7" s="22"/>
      <c r="F7" s="67"/>
      <c r="G7" s="150">
        <v>1</v>
      </c>
      <c r="H7" s="97"/>
      <c r="I7" s="97"/>
      <c r="J7" s="100" t="s">
        <v>631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13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632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633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634</v>
      </c>
      <c r="E10" s="22"/>
      <c r="F10" s="67"/>
      <c r="G10" s="150">
        <v>2</v>
      </c>
      <c r="H10" s="97"/>
      <c r="I10" s="97"/>
      <c r="J10" s="100" t="s">
        <v>632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14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635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636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637</v>
      </c>
      <c r="E13" s="22"/>
      <c r="F13" s="67"/>
      <c r="G13" s="150">
        <v>3</v>
      </c>
      <c r="H13" s="97"/>
      <c r="I13" s="97"/>
      <c r="J13" s="100" t="s">
        <v>633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638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639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640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>
        <f>IF(RIGHT(P65,1)="L",0,(IF(P65="","",(IF(RIGHT(P65,1)&gt;LEFT(P65,1),2,1)))))</f>
        <v>1</v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>
        <f>IF(LEFT(P47,1)="L",0,(IF(P47="","",(IF(LEFT(P47,1)&gt;RIGHT(P47,1),2,1)))))</f>
        <v>2</v>
      </c>
      <c r="T16" s="109">
        <f>IF((AND(COUNTIF(J7:J33,"&gt;""")&gt;2,COUNTIF(P36:P71,"&gt;""")&gt;0)),SUM(K16,L16,M16,N16,O16,P16,Q16,R16,S16),"")</f>
        <v>3</v>
      </c>
      <c r="U16" s="166"/>
      <c r="V16" s="91" t="s">
        <v>11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>1:3</v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39" t="str">
        <f>IF(LEFT(P47,1)="W",$M$4&amp;":0(W)",IF(LEFT(P47,1)="L","0:"&amp;$M$4&amp;"(L)",IF(P47="","",P47)))</f>
        <v>3:0</v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641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>
        <f>IF(LEFT(P65,1)="L",0,(IF(P65="","",(IF(LEFT(P65,1)&gt;RIGHT(P65,1),2,1)))))</f>
        <v>2</v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4</v>
      </c>
      <c r="U19" s="166"/>
      <c r="V19" s="91" t="s">
        <v>10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3:1</v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636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16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637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17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638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642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>
        <f>IF(RIGHT(P47,1)="L",0,(IF(P47="","",(IF(RIGHT(P47,1)&gt;LEFT(P47,1),2,1)))))</f>
        <v>1</v>
      </c>
      <c r="O31" s="24">
        <f>IF(LEFT(P43,1)="L",0,(IF(P43="","",(IF(LEFT(P43,1)&gt;RIGHT(P43,1),2,1)))))</f>
        <v>1</v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2</v>
      </c>
      <c r="U31" s="166"/>
      <c r="V31" s="91" t="s">
        <v>12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>0:3</v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IF(Е5_2!Уч3="","",Е5_2!Уч3)</f>
        <v>Мусин Ильяс</v>
      </c>
      <c r="K36" s="82" t="str">
        <f t="shared" ref="K36:K71" si="0">"-"</f>
        <v>-</v>
      </c>
      <c r="L36" s="162" t="str">
        <f>IF(Е5_2!Уч7="","",Е5_2!Уч7)</f>
        <v>Жанузакулы Асылхан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IF(Е5_2!Уч2="","",Е5_2!Уч2)</f>
        <v>Бақыт Азим</v>
      </c>
      <c r="K37" s="85" t="str">
        <f t="shared" si="0"/>
        <v>-</v>
      </c>
      <c r="L37" s="163" t="str">
        <f>IF(Е5_2!Уч8="","",Е5_2!Уч8)</f>
        <v>Тойшы Мелек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IF(Е5_2!Уч4="","",Е5_2!Уч4)</f>
        <v>Қасым Нұрсұлтан+</v>
      </c>
      <c r="K38" s="87" t="str">
        <f t="shared" si="0"/>
        <v>-</v>
      </c>
      <c r="L38" s="164" t="str">
        <f>IF(Е5_2!Уч6="","",Е5_2!Уч6)</f>
        <v xml:space="preserve">Руденко Роман 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IF(Е5_2!Уч1="","",Е5_2!Уч1)</f>
        <v>Нұрхамит Аңсар</v>
      </c>
      <c r="K39" s="90" t="str">
        <f t="shared" si="0"/>
        <v>-</v>
      </c>
      <c r="L39" s="165" t="str">
        <f>IF(Е5_2!Уч9="","",Е5_2!Уч9)</f>
        <v>Орынгали Арлан+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IF(Е5_2!Уч7="","",Е5_2!Уч7)</f>
        <v>Жанузакулы Асылхан</v>
      </c>
      <c r="K40" s="82" t="str">
        <f t="shared" si="0"/>
        <v>-</v>
      </c>
      <c r="L40" s="162" t="str">
        <f>IF(Е5_2!Уч2="","",Е5_2!Уч2)</f>
        <v>Бақыт Азим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IF(Е5_2!Уч6="","",Е5_2!Уч6)</f>
        <v xml:space="preserve">Руденко Роман </v>
      </c>
      <c r="K41" s="85" t="str">
        <f t="shared" si="0"/>
        <v>-</v>
      </c>
      <c r="L41" s="163" t="str">
        <f>IF(Е5_2!Уч3="","",Е5_2!Уч3)</f>
        <v>Мусин Ильяс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IF(Е5_2!Уч8="","",Е5_2!Уч8)</f>
        <v>Тойшы Мелек</v>
      </c>
      <c r="K42" s="87" t="str">
        <f t="shared" si="0"/>
        <v>-</v>
      </c>
      <c r="L42" s="164" t="str">
        <f>IF(Е5_2!Уч1="","",Е5_2!Уч1)</f>
        <v>Нұрхамит Аңсар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IF(Е5_2!Уч9="","",Е5_2!Уч9)</f>
        <v>Орынгали Арлан+</v>
      </c>
      <c r="K43" s="90" t="str">
        <f t="shared" si="0"/>
        <v>-</v>
      </c>
      <c r="L43" s="165" t="str">
        <f>IF(Е5_2!Уч5="","",Е5_2!Уч5)</f>
        <v>Бауыржанұлы Ибрахим+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IF(Е5_2!Уч2="","",Е5_2!Уч2)</f>
        <v>Бақыт Азим</v>
      </c>
      <c r="K44" s="82" t="str">
        <f t="shared" si="0"/>
        <v>-</v>
      </c>
      <c r="L44" s="162" t="str">
        <f>IF(Е5_2!Уч6="","",Е5_2!Уч6)</f>
        <v xml:space="preserve">Руденко Роман 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IF(Е5_2!Уч1="","",Е5_2!Уч1)</f>
        <v>Нұрхамит Аңсар</v>
      </c>
      <c r="K45" s="85" t="str">
        <f t="shared" si="0"/>
        <v>-</v>
      </c>
      <c r="L45" s="163" t="str">
        <f>IF(Е5_2!Уч7="","",Е5_2!Уч7)</f>
        <v>Жанузакулы Асылхан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IF(Е5_2!Уч5="","",Е5_2!Уч5)</f>
        <v>Бауыржанұлы Ибрахим+</v>
      </c>
      <c r="K46" s="87" t="str">
        <f t="shared" si="0"/>
        <v>-</v>
      </c>
      <c r="L46" s="164" t="str">
        <f>IF(Е5_2!Уч8="","",Е5_2!Уч8)</f>
        <v>Тойшы Мелек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IF(Е5_2!Уч4="","",Е5_2!Уч4)</f>
        <v>Қасым Нұрсұлтан+</v>
      </c>
      <c r="K47" s="90" t="str">
        <f t="shared" si="0"/>
        <v>-</v>
      </c>
      <c r="L47" s="165" t="str">
        <f>IF(Е5_2!Уч9="","",Е5_2!Уч9)</f>
        <v>Орынгали Арлан+</v>
      </c>
      <c r="M47" s="121"/>
      <c r="N47" s="121"/>
      <c r="O47" s="122"/>
      <c r="P47" s="66" t="s">
        <v>35</v>
      </c>
      <c r="Q47" s="140"/>
      <c r="R47" s="141"/>
      <c r="S47" s="54" t="str">
        <f t="shared" si="1"/>
        <v>сыграна</v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IF(Е5_2!Уч6="","",Е5_2!Уч6)</f>
        <v xml:space="preserve">Руденко Роман </v>
      </c>
      <c r="K48" s="82" t="str">
        <f t="shared" si="0"/>
        <v>-</v>
      </c>
      <c r="L48" s="162" t="str">
        <f>IF(Е5_2!Уч1="","",Е5_2!Уч1)</f>
        <v>Нұрхамит Аңсар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IF(Е5_2!Уч7="","",Е5_2!Уч7)</f>
        <v>Жанузакулы Асылхан</v>
      </c>
      <c r="K49" s="85" t="str">
        <f t="shared" si="0"/>
        <v>-</v>
      </c>
      <c r="L49" s="163" t="str">
        <f>IF(Е5_2!Уч5="","",Е5_2!Уч5)</f>
        <v>Бауыржанұлы Ибрахим+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IF(Е5_2!Уч9="","",Е5_2!Уч9)</f>
        <v>Орынгали Арлан+</v>
      </c>
      <c r="K50" s="87" t="str">
        <f t="shared" si="0"/>
        <v>-</v>
      </c>
      <c r="L50" s="164" t="str">
        <f>IF(Е5_2!Уч3="","",Е5_2!Уч3)</f>
        <v>Мусин Ильяс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IF(Е5_2!Уч8="","",Е5_2!Уч8)</f>
        <v>Тойшы Мелек</v>
      </c>
      <c r="K51" s="90" t="str">
        <f t="shared" si="0"/>
        <v>-</v>
      </c>
      <c r="L51" s="165" t="str">
        <f>IF(Е5_2!Уч4="","",Е5_2!Уч4)</f>
        <v>Қасым Нұрсұлтан+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IF(Е5_2!Уч2="","",Е5_2!Уч2)</f>
        <v>Бақыт Азим</v>
      </c>
      <c r="K52" s="82" t="str">
        <f t="shared" si="0"/>
        <v>-</v>
      </c>
      <c r="L52" s="162" t="str">
        <f>IF(Е5_2!Уч4="","",Е5_2!Уч4)</f>
        <v>Қасым Нұрсұлтан+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IF(Е5_2!Уч1="","",Е5_2!Уч1)</f>
        <v>Нұрхамит Аңсар</v>
      </c>
      <c r="K53" s="85" t="str">
        <f t="shared" si="0"/>
        <v>-</v>
      </c>
      <c r="L53" s="163" t="str">
        <f>IF(Е5_2!Уч5="","",Е5_2!Уч5)</f>
        <v>Бауыржанұлы Ибрахим+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IF(Е5_2!Уч3="","",Е5_2!Уч3)</f>
        <v>Мусин Ильяс</v>
      </c>
      <c r="K54" s="87" t="str">
        <f t="shared" si="0"/>
        <v>-</v>
      </c>
      <c r="L54" s="164" t="str">
        <f>IF(Е5_2!Уч8="","",Е5_2!Уч8)</f>
        <v>Тойшы Мелек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IF(Е5_2!Уч7="","",Е5_2!Уч7)</f>
        <v>Жанузакулы Асылхан</v>
      </c>
      <c r="K55" s="90" t="str">
        <f t="shared" si="0"/>
        <v>-</v>
      </c>
      <c r="L55" s="165" t="str">
        <f>IF(Е5_2!Уч9="","",Е5_2!Уч9)</f>
        <v>Орынгали Арлан+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IF(Е5_2!Уч4="","",Е5_2!Уч4)</f>
        <v>Қасым Нұрсұлтан+</v>
      </c>
      <c r="K56" s="82" t="str">
        <f t="shared" si="0"/>
        <v>-</v>
      </c>
      <c r="L56" s="162" t="str">
        <f>IF(Е5_2!Уч1="","",Е5_2!Уч1)</f>
        <v>Нұрхамит Аңсар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IF(Е5_2!Уч5="","",Е5_2!Уч5)</f>
        <v>Бауыржанұлы Ибрахим+</v>
      </c>
      <c r="K57" s="85" t="str">
        <f t="shared" si="0"/>
        <v>-</v>
      </c>
      <c r="L57" s="163" t="str">
        <f>IF(Е5_2!Уч3="","",Е5_2!Уч3)</f>
        <v>Мусин Ильяс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IF(Е5_2!Уч9="","",Е5_2!Уч9)</f>
        <v>Орынгали Арлан+</v>
      </c>
      <c r="K58" s="87" t="str">
        <f t="shared" si="0"/>
        <v>-</v>
      </c>
      <c r="L58" s="164" t="str">
        <f>IF(Е5_2!Уч2="","",Е5_2!Уч2)</f>
        <v>Бақыт Азим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IF(Е5_2!Уч8="","",Е5_2!Уч8)</f>
        <v>Тойшы Мелек</v>
      </c>
      <c r="K59" s="90" t="str">
        <f t="shared" si="0"/>
        <v>-</v>
      </c>
      <c r="L59" s="165" t="str">
        <f>IF(Е5_2!Уч6="","",Е5_2!Уч6)</f>
        <v xml:space="preserve">Руденко Роман 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IF(Е5_2!Уч1="","",Е5_2!Уч1)</f>
        <v>Нұрхамит Аңсар</v>
      </c>
      <c r="K60" s="82" t="str">
        <f t="shared" si="0"/>
        <v>-</v>
      </c>
      <c r="L60" s="162" t="str">
        <f>IF(Е5_2!Уч3="","",Е5_2!Уч3)</f>
        <v>Мусин Ильяс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IF(Е5_2!Уч2="","",Е5_2!Уч2)</f>
        <v>Бақыт Азим</v>
      </c>
      <c r="K61" s="85" t="str">
        <f t="shared" si="0"/>
        <v>-</v>
      </c>
      <c r="L61" s="163" t="str">
        <f>IF(Е5_2!Уч5="","",Е5_2!Уч5)</f>
        <v>Бауыржанұлы Ибрахим+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IF(Е5_2!Уч4="","",Е5_2!Уч4)</f>
        <v>Қасым Нұрсұлтан+</v>
      </c>
      <c r="K62" s="87" t="str">
        <f t="shared" si="0"/>
        <v>-</v>
      </c>
      <c r="L62" s="164" t="str">
        <f>IF(Е5_2!Уч7="","",Е5_2!Уч7)</f>
        <v>Жанузакулы Асылхан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IF(Е5_2!Уч6="","",Е5_2!Уч6)</f>
        <v xml:space="preserve">Руденко Роман </v>
      </c>
      <c r="K63" s="90" t="str">
        <f t="shared" si="0"/>
        <v>-</v>
      </c>
      <c r="L63" s="165" t="str">
        <f>IF(Е5_2!Уч9="","",Е5_2!Уч9)</f>
        <v>Орынгали Арлан+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IF(Е5_2!Уч3="","",Е5_2!Уч3)</f>
        <v>Мусин Ильяс</v>
      </c>
      <c r="K64" s="82" t="str">
        <f t="shared" si="0"/>
        <v>-</v>
      </c>
      <c r="L64" s="162" t="str">
        <f>IF(Е5_2!Уч2="","",Е5_2!Уч2)</f>
        <v>Бақыт Азим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IF(Е5_2!Уч5="","",Е5_2!Уч5)</f>
        <v>Бауыржанұлы Ибрахим+</v>
      </c>
      <c r="K65" s="85" t="str">
        <f t="shared" si="0"/>
        <v>-</v>
      </c>
      <c r="L65" s="163" t="str">
        <f>IF(Е5_2!Уч4="","",Е5_2!Уч4)</f>
        <v>Қасым Нұрсұлтан+</v>
      </c>
      <c r="M65" s="127"/>
      <c r="N65" s="127"/>
      <c r="O65" s="128"/>
      <c r="P65" s="58" t="s">
        <v>37</v>
      </c>
      <c r="Q65" s="136"/>
      <c r="R65" s="137"/>
      <c r="S65" s="54" t="str">
        <f t="shared" si="1"/>
        <v>сыграна</v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IF(Е5_2!Уч7="","",Е5_2!Уч7)</f>
        <v>Жанузакулы Асылхан</v>
      </c>
      <c r="K66" s="87" t="str">
        <f t="shared" si="0"/>
        <v>-</v>
      </c>
      <c r="L66" s="164" t="str">
        <f>IF(Е5_2!Уч6="","",Е5_2!Уч6)</f>
        <v xml:space="preserve">Руденко Роман 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IF(Е5_2!Уч9="","",Е5_2!Уч9)</f>
        <v>Орынгали Арлан+</v>
      </c>
      <c r="K67" s="90" t="str">
        <f t="shared" si="0"/>
        <v>-</v>
      </c>
      <c r="L67" s="165" t="str">
        <f>IF(Е5_2!Уч8="","",Е5_2!Уч8)</f>
        <v>Тойшы Мелек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IF(Е5_2!Уч1="","",Е5_2!Уч1)</f>
        <v>Нұрхамит Аңсар</v>
      </c>
      <c r="K68" s="82" t="str">
        <f t="shared" si="0"/>
        <v>-</v>
      </c>
      <c r="L68" s="162" t="str">
        <f>IF(Е5_2!Уч2="","",Е5_2!Уч2)</f>
        <v>Бақыт Азим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IF(Е5_2!Уч3="","",Е5_2!Уч3)</f>
        <v>Мусин Ильяс</v>
      </c>
      <c r="K69" s="85" t="str">
        <f t="shared" si="0"/>
        <v>-</v>
      </c>
      <c r="L69" s="163" t="str">
        <f>IF(Е5_2!Уч4="","",Е5_2!Уч4)</f>
        <v>Қасым Нұрсұлтан+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IF(Е5_2!Уч5="","",Е5_2!Уч5)</f>
        <v>Бауыржанұлы Ибрахим+</v>
      </c>
      <c r="K70" s="87" t="str">
        <f t="shared" si="0"/>
        <v>-</v>
      </c>
      <c r="L70" s="164" t="str">
        <f>IF(Е5_2!Уч6="","",Е5_2!Уч6)</f>
        <v xml:space="preserve">Руденко Роман 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IF(Е5_2!Уч7="","",Е5_2!Уч7)</f>
        <v>Жанузакулы Асылхан</v>
      </c>
      <c r="K71" s="90" t="str">
        <f t="shared" si="0"/>
        <v>-</v>
      </c>
      <c r="L71" s="165" t="str">
        <f>IF(Е5_2!Уч8="","",Е5_2!Уч8)</f>
        <v>Тойшы Мелек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499" priority="13">
      <formula>$S$36="сыграна"</formula>
    </cfRule>
  </conditionalFormatting>
  <conditionalFormatting sqref="I37:Q37">
    <cfRule type="expression" dxfId="498" priority="15">
      <formula>$S$37="сыграна"</formula>
    </cfRule>
  </conditionalFormatting>
  <conditionalFormatting sqref="I38:Q38">
    <cfRule type="expression" dxfId="497" priority="4">
      <formula>$S$38="сыграна"</formula>
    </cfRule>
  </conditionalFormatting>
  <conditionalFormatting sqref="I39:Q39">
    <cfRule type="expression" dxfId="496" priority="5">
      <formula>$S$39="сыграна"</formula>
    </cfRule>
  </conditionalFormatting>
  <conditionalFormatting sqref="I40:Q40">
    <cfRule type="expression" dxfId="495" priority="6">
      <formula>$S$40="сыграна"</formula>
    </cfRule>
  </conditionalFormatting>
  <conditionalFormatting sqref="I41:Q41">
    <cfRule type="expression" dxfId="494" priority="7">
      <formula>$S$41="сыграна"</formula>
    </cfRule>
  </conditionalFormatting>
  <conditionalFormatting sqref="I42:Q42">
    <cfRule type="expression" dxfId="493" priority="8">
      <formula>$S$42="сыграна"</formula>
    </cfRule>
  </conditionalFormatting>
  <conditionalFormatting sqref="I43:Q43">
    <cfRule type="expression" dxfId="492" priority="9">
      <formula>$S$43="сыграна"</formula>
    </cfRule>
  </conditionalFormatting>
  <conditionalFormatting sqref="I44:Q44">
    <cfRule type="expression" dxfId="491" priority="10">
      <formula>$S$44="сыграна"</formula>
    </cfRule>
  </conditionalFormatting>
  <conditionalFormatting sqref="I45:Q45">
    <cfRule type="expression" dxfId="490" priority="11">
      <formula>$S$45="сыграна"</formula>
    </cfRule>
  </conditionalFormatting>
  <conditionalFormatting sqref="I48:Q48">
    <cfRule type="expression" dxfId="489" priority="17">
      <formula>$S$48="сыграна"</formula>
    </cfRule>
  </conditionalFormatting>
  <conditionalFormatting sqref="I49:Q49">
    <cfRule type="expression" dxfId="488" priority="18">
      <formula>$S$49="сыграна"</formula>
    </cfRule>
  </conditionalFormatting>
  <conditionalFormatting sqref="I50:Q50">
    <cfRule type="expression" dxfId="487" priority="19">
      <formula>$S$50="сыграна"</formula>
    </cfRule>
  </conditionalFormatting>
  <conditionalFormatting sqref="I51:Q51">
    <cfRule type="expression" dxfId="486" priority="20">
      <formula>$S$51="сыграна"</formula>
    </cfRule>
  </conditionalFormatting>
  <conditionalFormatting sqref="I52:Q52">
    <cfRule type="expression" dxfId="485" priority="21">
      <formula>$S$52="сыграна"</formula>
    </cfRule>
  </conditionalFormatting>
  <conditionalFormatting sqref="I53:Q53">
    <cfRule type="expression" dxfId="484" priority="22">
      <formula>$S$53="сыграна"</formula>
    </cfRule>
  </conditionalFormatting>
  <conditionalFormatting sqref="I54:Q54">
    <cfRule type="expression" dxfId="483" priority="23">
      <formula>$S$54="сыграна"</formula>
    </cfRule>
  </conditionalFormatting>
  <conditionalFormatting sqref="I55:Q55">
    <cfRule type="expression" dxfId="482" priority="24">
      <formula>$S$55="сыграна"</formula>
    </cfRule>
  </conditionalFormatting>
  <conditionalFormatting sqref="I56:Q56">
    <cfRule type="expression" dxfId="481" priority="25">
      <formula>$S$56="сыграна"</formula>
    </cfRule>
  </conditionalFormatting>
  <conditionalFormatting sqref="I62:Q62">
    <cfRule type="expression" dxfId="480" priority="2">
      <formula>$S$62="сыграна"</formula>
    </cfRule>
  </conditionalFormatting>
  <conditionalFormatting sqref="I63:Q63">
    <cfRule type="expression" dxfId="479" priority="31">
      <formula>$S$63="сыграна"</formula>
    </cfRule>
  </conditionalFormatting>
  <conditionalFormatting sqref="I64:Q64">
    <cfRule type="expression" dxfId="478" priority="32">
      <formula>$S$64="сыграна"</formula>
    </cfRule>
  </conditionalFormatting>
  <conditionalFormatting sqref="I65:Q65">
    <cfRule type="expression" dxfId="477" priority="33">
      <formula>$S$65="сыграна"</formula>
    </cfRule>
  </conditionalFormatting>
  <conditionalFormatting sqref="I66:Q66">
    <cfRule type="expression" dxfId="476" priority="34">
      <formula>$S$66="сыграна"</formula>
    </cfRule>
  </conditionalFormatting>
  <conditionalFormatting sqref="I67:Q67">
    <cfRule type="expression" dxfId="475" priority="35">
      <formula>$S$67="сыграна"</formula>
    </cfRule>
  </conditionalFormatting>
  <conditionalFormatting sqref="I68:Q68">
    <cfRule type="expression" dxfId="474" priority="36">
      <formula>$S$68="сыграна"</formula>
    </cfRule>
  </conditionalFormatting>
  <conditionalFormatting sqref="I69:Q69">
    <cfRule type="expression" dxfId="473" priority="37">
      <formula>$S$69="сыграна"</formula>
    </cfRule>
  </conditionalFormatting>
  <conditionalFormatting sqref="I70:Q70">
    <cfRule type="expression" dxfId="472" priority="38">
      <formula>$S$70="сыграна"</formula>
    </cfRule>
  </conditionalFormatting>
  <conditionalFormatting sqref="I71:Q71">
    <cfRule type="expression" dxfId="471" priority="39">
      <formula>$S$71="сыграна"</formula>
    </cfRule>
  </conditionalFormatting>
  <conditionalFormatting sqref="I36:R36 Q13:Q15 M25:M27">
    <cfRule type="expression" dxfId="470" priority="14">
      <formula>$S$36="встреча играется"</formula>
    </cfRule>
  </conditionalFormatting>
  <conditionalFormatting sqref="I37:R37 R10:R12 L28:L30">
    <cfRule type="expression" dxfId="469" priority="40">
      <formula>$S$37="встреча играется"</formula>
    </cfRule>
  </conditionalFormatting>
  <conditionalFormatting sqref="I38:R38 P16:P18 N22:N24">
    <cfRule type="expression" dxfId="468" priority="41">
      <formula>$S$38="встреча играется"</formula>
    </cfRule>
  </conditionalFormatting>
  <conditionalFormatting sqref="I39:R39 S7:S9 K31:K33">
    <cfRule type="expression" dxfId="467" priority="42">
      <formula>$S$39="встреча играется"</formula>
    </cfRule>
  </conditionalFormatting>
  <conditionalFormatting sqref="I40:R40 Q10:Q12 L25:L27">
    <cfRule type="expression" dxfId="466" priority="43">
      <formula>$S$40="встреча играется"</formula>
    </cfRule>
  </conditionalFormatting>
  <conditionalFormatting sqref="I41:R41 P13:P15 M22:M24">
    <cfRule type="expression" dxfId="465" priority="44">
      <formula>$S$41="встреча играется"</formula>
    </cfRule>
  </conditionalFormatting>
  <conditionalFormatting sqref="I42:R42 R7:R9 K28:K30">
    <cfRule type="expression" dxfId="464" priority="45">
      <formula>$S$42="встреча играется"</formula>
    </cfRule>
  </conditionalFormatting>
  <conditionalFormatting sqref="I43:R43 S19:S21 O31:O33">
    <cfRule type="expression" dxfId="463" priority="46">
      <formula>$S$43="встреча играется"</formula>
    </cfRule>
  </conditionalFormatting>
  <conditionalFormatting sqref="I44:R44 P10:P12 L22:L24">
    <cfRule type="expression" dxfId="462" priority="47">
      <formula>$S$44="встреча играется"</formula>
    </cfRule>
  </conditionalFormatting>
  <conditionalFormatting sqref="I45:R45 Q7:Q9 K25:K27">
    <cfRule type="expression" dxfId="461" priority="48">
      <formula>$S$45="встреча играется"</formula>
    </cfRule>
  </conditionalFormatting>
  <conditionalFormatting sqref="I46:R46 R19:R21 O28:O30">
    <cfRule type="expression" dxfId="460" priority="49">
      <formula>$S$46="встреча играется"</formula>
    </cfRule>
  </conditionalFormatting>
  <conditionalFormatting sqref="I46:R46">
    <cfRule type="expression" dxfId="459" priority="16">
      <formula>$S$46="сыграна"</formula>
    </cfRule>
  </conditionalFormatting>
  <conditionalFormatting sqref="I47:R47 S16:S18 N31:N33">
    <cfRule type="expression" dxfId="458" priority="50">
      <formula>$S$47="встреча играется"</formula>
    </cfRule>
  </conditionalFormatting>
  <conditionalFormatting sqref="I47:R47">
    <cfRule type="expression" dxfId="457" priority="12">
      <formula>$S$47="сыграна"</formula>
    </cfRule>
  </conditionalFormatting>
  <conditionalFormatting sqref="I48:R48 P7:P9 K22:K24">
    <cfRule type="expression" dxfId="456" priority="51">
      <formula>$S$48="встреча играется"</formula>
    </cfRule>
  </conditionalFormatting>
  <conditionalFormatting sqref="I49:R49 Q19:Q21 O25:O27">
    <cfRule type="expression" dxfId="455" priority="52">
      <formula>$S$49="встреча играется"</formula>
    </cfRule>
  </conditionalFormatting>
  <conditionalFormatting sqref="I50:R50 S13:S15 M31:M33">
    <cfRule type="expression" dxfId="454" priority="53">
      <formula>$S$50="встреча играется"</formula>
    </cfRule>
  </conditionalFormatting>
  <conditionalFormatting sqref="I51:R51 R16:R18 N28:N30">
    <cfRule type="expression" dxfId="453" priority="54">
      <formula>$S$51="встреча играется"</formula>
    </cfRule>
  </conditionalFormatting>
  <conditionalFormatting sqref="I52:R52 N10:N12 L16:L18">
    <cfRule type="expression" dxfId="452" priority="55">
      <formula>$S$52="встреча играется"</formula>
    </cfRule>
  </conditionalFormatting>
  <conditionalFormatting sqref="I53:R53 O7:O9 K19:K21">
    <cfRule type="expression" dxfId="451" priority="56">
      <formula>$S$53="встреча играется"</formula>
    </cfRule>
  </conditionalFormatting>
  <conditionalFormatting sqref="I54:R54 R13:R15 M28:M30">
    <cfRule type="expression" dxfId="450" priority="57">
      <formula>$S$54="встреча играется"</formula>
    </cfRule>
  </conditionalFormatting>
  <conditionalFormatting sqref="I55:R55 S25:S27 Q31:Q33">
    <cfRule type="expression" dxfId="449" priority="58">
      <formula>$S$55="встреча играется"</formula>
    </cfRule>
  </conditionalFormatting>
  <conditionalFormatting sqref="I56:R56 N7:N9 K16:K18">
    <cfRule type="expression" dxfId="448" priority="59">
      <formula>$S$56="встреча играется"</formula>
    </cfRule>
  </conditionalFormatting>
  <conditionalFormatting sqref="I57:R57 O13:O15 M19:M21">
    <cfRule type="expression" dxfId="447" priority="60">
      <formula>$S$57="встреча играется"</formula>
    </cfRule>
  </conditionalFormatting>
  <conditionalFormatting sqref="I57:R57">
    <cfRule type="expression" dxfId="446" priority="26">
      <formula>$S$57="сыграна"</formula>
    </cfRule>
  </conditionalFormatting>
  <conditionalFormatting sqref="I58:R58 S10:S12 L31:L33">
    <cfRule type="expression" dxfId="445" priority="61">
      <formula>$S$58="встреча играется"</formula>
    </cfRule>
  </conditionalFormatting>
  <conditionalFormatting sqref="I58:R58">
    <cfRule type="expression" dxfId="444" priority="27">
      <formula>$S$58="сыграна"</formula>
    </cfRule>
  </conditionalFormatting>
  <conditionalFormatting sqref="I59:R59 R22:R24 P28:P30">
    <cfRule type="expression" dxfId="443" priority="62">
      <formula>$S$59="встреча играется"</formula>
    </cfRule>
  </conditionalFormatting>
  <conditionalFormatting sqref="I59:R59">
    <cfRule type="expression" dxfId="442" priority="28">
      <formula>$S$59="сыграна"</formula>
    </cfRule>
  </conditionalFormatting>
  <conditionalFormatting sqref="I60:R60 M7:M9 K13:K15">
    <cfRule type="expression" dxfId="441" priority="63">
      <formula>$S$60="встреча играется"</formula>
    </cfRule>
  </conditionalFormatting>
  <conditionalFormatting sqref="I60:R60">
    <cfRule type="expression" dxfId="440" priority="29">
      <formula>$S$60="сыграна"</formula>
    </cfRule>
  </conditionalFormatting>
  <conditionalFormatting sqref="I61:R61 O10:O12 L19:L21">
    <cfRule type="expression" dxfId="439" priority="64">
      <formula>$S$61="встреча играется"</formula>
    </cfRule>
  </conditionalFormatting>
  <conditionalFormatting sqref="I61:R61">
    <cfRule type="expression" dxfId="438" priority="30">
      <formula>$S$61="сыграна"</formula>
    </cfRule>
  </conditionalFormatting>
  <conditionalFormatting sqref="I62:R62 Q16:Q18 N25:N27">
    <cfRule type="expression" dxfId="437" priority="3">
      <formula>$S$62="встреча играется"</formula>
    </cfRule>
  </conditionalFormatting>
  <conditionalFormatting sqref="I63:R63 S22:S24 P31:P33">
    <cfRule type="expression" dxfId="436" priority="65">
      <formula>$S$63="встреча играется"</formula>
    </cfRule>
  </conditionalFormatting>
  <conditionalFormatting sqref="I64:R64 M10:M12 L13:L15">
    <cfRule type="expression" dxfId="435" priority="66">
      <formula>$S$64="встреча играется"</formula>
    </cfRule>
  </conditionalFormatting>
  <conditionalFormatting sqref="I65:R65 O16:O18 N19:N21">
    <cfRule type="expression" dxfId="434" priority="67">
      <formula>$S$65="встреча играется"</formula>
    </cfRule>
  </conditionalFormatting>
  <conditionalFormatting sqref="I66:R66 Q22:Q24 P25:P27">
    <cfRule type="expression" dxfId="433" priority="68">
      <formula>$S$66="встреча играется"</formula>
    </cfRule>
  </conditionalFormatting>
  <conditionalFormatting sqref="I67:R67 S28:S30 R31:R33">
    <cfRule type="expression" dxfId="432" priority="69">
      <formula>$S$67="встреча играется"</formula>
    </cfRule>
  </conditionalFormatting>
  <conditionalFormatting sqref="I68:R68 L7:L9 K10:K12">
    <cfRule type="expression" dxfId="431" priority="70">
      <formula>$S$68="встреча играется"</formula>
    </cfRule>
  </conditionalFormatting>
  <conditionalFormatting sqref="I69:R69 N13:N15 M16:M18">
    <cfRule type="expression" dxfId="430" priority="71">
      <formula>$S$69="встреча играется"</formula>
    </cfRule>
  </conditionalFormatting>
  <conditionalFormatting sqref="I70:R70 P19:P21 O22:O24">
    <cfRule type="expression" dxfId="429" priority="72">
      <formula>$S$70="встреча играется"</formula>
    </cfRule>
  </conditionalFormatting>
  <conditionalFormatting sqref="I71:R71 R25:R27 Q28:Q30">
    <cfRule type="expression" dxfId="428" priority="73">
      <formula>$S$71="встреча играется"</formula>
    </cfRule>
  </conditionalFormatting>
  <conditionalFormatting sqref="J7:J33">
    <cfRule type="endsWith" dxfId="427" priority="1" operator="endsWith" text="+">
      <formula>RIGHT((J7),LEN("+"))=("+")</formula>
    </cfRule>
  </conditionalFormatting>
  <dataValidations count="1">
    <dataValidation type="list" allowBlank="1" sqref="P36:P71" xr:uid="{00000000-0002-0000-4200-000000000000}">
      <formula1>Е5_2!Список_счета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8.1406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643</v>
      </c>
      <c r="E7" s="22"/>
      <c r="F7" s="67"/>
      <c r="G7" s="150">
        <v>1</v>
      </c>
      <c r="H7" s="97"/>
      <c r="I7" s="97"/>
      <c r="J7" s="100" t="s">
        <v>643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 t="str">
        <f>IF(LEFT(P53,1)="L",0,(IF(P53="","",(IF(LEFT(P53,1)&gt;RIGHT(P53,1),2,1)))))</f>
        <v/>
      </c>
      <c r="P7" s="23" t="str">
        <f>IF(RIGHT(P48,1)="L",0,(IF(P48="","",(IF(RIGHT(P48,1)&gt;LEFT(P48,1),2,1)))))</f>
        <v/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 t="str">
        <f>IF(LEFT(P39,1)="L",0,(IF(P39="","",(IF(LEFT(P39,1)&gt;RIGHT(P39,1),2,1)))))</f>
        <v/>
      </c>
      <c r="T7" s="109">
        <f>IF((AND(COUNTIF(J7:J33,"&gt;""")&gt;2,COUNTIF(P36:P71,"&gt;""")&gt;0)),SUM(K7,L7,M7,N7,O7,P7,Q7,R7,S7),"")</f>
        <v>0</v>
      </c>
      <c r="U7" s="166"/>
      <c r="V7" s="91" t="s">
        <v>12</v>
      </c>
      <c r="W7" s="68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644</v>
      </c>
      <c r="E8" s="22"/>
      <c r="F8" s="67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35" t="str">
        <f>IF(LEFT(P53,1)="W",$M$4&amp;":0(W)",IF(LEFT(P53,1)="L","0:"&amp;$M$4&amp;"(L)",IF(P53="","",P53)))</f>
        <v/>
      </c>
      <c r="P8" s="26" t="str">
        <f>IF(RIGHT(P48,1)="W",$M$4&amp;":0(W)",IF(RIGHT(P48,1)="L","0:"&amp;$M$4&amp;"(L)",IF(P48="","",RIGHT(P48,1)&amp;":"&amp;LEFT(P48,1))))</f>
        <v/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29" t="str">
        <f>IF(LEFT(P39,1)="W",$M$4&amp;":0(W)",IF(LEFT(P39,1)="L","0:"&amp;$M$4&amp;"(L)",IF(P39="","",P39)))</f>
        <v/>
      </c>
      <c r="T8" s="110"/>
      <c r="U8" s="107"/>
      <c r="V8" s="92"/>
      <c r="W8" s="68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645</v>
      </c>
      <c r="E9" s="22"/>
      <c r="F9" s="67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68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646</v>
      </c>
      <c r="E10" s="22"/>
      <c r="F10" s="67"/>
      <c r="G10" s="150">
        <v>2</v>
      </c>
      <c r="H10" s="97"/>
      <c r="I10" s="97"/>
      <c r="J10" s="100" t="s">
        <v>644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13</v>
      </c>
      <c r="W10" s="68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647</v>
      </c>
      <c r="E11" s="22"/>
      <c r="F11" s="67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68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648</v>
      </c>
      <c r="E12" s="22"/>
      <c r="F12" s="67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68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649</v>
      </c>
      <c r="E13" s="22"/>
      <c r="F13" s="67"/>
      <c r="G13" s="150">
        <v>3</v>
      </c>
      <c r="H13" s="97"/>
      <c r="I13" s="97"/>
      <c r="J13" s="100" t="s">
        <v>645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14</v>
      </c>
      <c r="W13" s="68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650</v>
      </c>
      <c r="E14" s="22"/>
      <c r="F14" s="67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68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651</v>
      </c>
      <c r="E15" s="22"/>
      <c r="F15" s="67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68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7"/>
      <c r="G16" s="150">
        <v>4</v>
      </c>
      <c r="H16" s="97"/>
      <c r="I16" s="97"/>
      <c r="J16" s="100" t="s">
        <v>646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15</v>
      </c>
      <c r="W16" s="68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7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6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7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68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7"/>
      <c r="G19" s="150">
        <v>5</v>
      </c>
      <c r="H19" s="97"/>
      <c r="I19" s="97"/>
      <c r="J19" s="100" t="s">
        <v>647</v>
      </c>
      <c r="K19" s="33" t="str">
        <f>IF(RIGHT(P53,1)="L",0,(IF(P53="","",(IF(RIGHT(P53,1)&gt;LEFT(P53,1),2,1)))))</f>
        <v/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 t="str">
        <f>IF(LEFT(P70,1)="L",0,(IF(P70="","",(IF(LEFT(P70,1)&gt;RIGHT(P70,1),2,1)))))</f>
        <v/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 t="str">
        <f>IF(RIGHT(P43,1)="L",0,(IF(P43="","",(IF(RIGHT(P43,1)&gt;LEFT(P43,1),2,1)))))</f>
        <v/>
      </c>
      <c r="T19" s="109">
        <f>IF((AND(COUNTIF(J7:J33,"&gt;""")&gt;2,COUNTIF(P36:P71,"&gt;""")&gt;0)),SUM(K19,L19,M19,N19,O19,P19,Q19,R19,S19),"")</f>
        <v>0</v>
      </c>
      <c r="U19" s="166"/>
      <c r="V19" s="91" t="s">
        <v>16</v>
      </c>
      <c r="W19" s="6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7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/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6" t="str">
        <f>IF(LEFT(P70,1)="W",$M$4&amp;":0(W)",IF(LEFT(P70,1)="L","0:"&amp;$M$4&amp;"(L)",IF(P70="","",P70)))</f>
        <v/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/>
      </c>
      <c r="T20" s="110"/>
      <c r="U20" s="107"/>
      <c r="V20" s="92"/>
      <c r="W20" s="68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7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68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67"/>
      <c r="G22" s="150">
        <v>6</v>
      </c>
      <c r="H22" s="97"/>
      <c r="I22" s="97"/>
      <c r="J22" s="100" t="s">
        <v>648</v>
      </c>
      <c r="K22" s="33" t="str">
        <f>IF(LEFT(P48,1)="L",0,(IF(P48="","",(IF(LEFT(P48,1)&gt;RIGHT(P48,1),2,1)))))</f>
        <v/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 t="str">
        <f>IF(RIGHT(P70,1)="L",0,(IF(P70="","",(IF(RIGHT(P70,1)&gt;LEFT(P70,1),2,1)))))</f>
        <v/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 t="str">
        <f>IF(LEFT(P63,1)="L",0,(IF(P63="","",(IF(LEFT(P63,1)&gt;RIGHT(P63,1),2,1)))))</f>
        <v/>
      </c>
      <c r="T22" s="109">
        <f>IF((AND(COUNTIF(J7:J33,"&gt;""")&gt;2,COUNTIF(P36:P71,"&gt;""")&gt;0)),SUM(K22,L22,M22,N22,O22,P22,Q22,R22,S22),"")</f>
        <v>0</v>
      </c>
      <c r="U22" s="166"/>
      <c r="V22" s="91" t="s">
        <v>17</v>
      </c>
      <c r="W22" s="68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67"/>
      <c r="G23" s="118"/>
      <c r="H23" s="98"/>
      <c r="I23" s="98"/>
      <c r="J23" s="101"/>
      <c r="K23" s="34" t="str">
        <f>IF(LEFT(P48,1)="W",$M$4&amp;":0(W)",IF(LEFT(P48,1)="L","0:"&amp;$M$4&amp;"(L)",IF(P48="","",P48)))</f>
        <v/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/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/>
      </c>
      <c r="T23" s="110"/>
      <c r="U23" s="107"/>
      <c r="V23" s="92"/>
      <c r="W23" s="68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67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68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67"/>
      <c r="G25" s="150">
        <v>7</v>
      </c>
      <c r="H25" s="97"/>
      <c r="I25" s="97"/>
      <c r="J25" s="100" t="s">
        <v>649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151</v>
      </c>
      <c r="W25" s="6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67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68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67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6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67"/>
      <c r="G28" s="150">
        <v>8</v>
      </c>
      <c r="H28" s="97"/>
      <c r="I28" s="97"/>
      <c r="J28" s="100" t="s">
        <v>652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>
        <f>IF(RIGHT(P67,1)="L",0,(IF(P67="","",(IF(RIGHT(P67,1)&gt;LEFT(P67,1),2,1)))))</f>
        <v>2</v>
      </c>
      <c r="T28" s="109">
        <f>IF((AND(COUNTIF(J7:J33,"&gt;""")&gt;2,COUNTIF(P36:P71,"&gt;""")&gt;0)),SUM(K28,L28,M28,N28,O28,P28,Q28,R28,S28),"")</f>
        <v>2</v>
      </c>
      <c r="U28" s="166"/>
      <c r="V28" s="91" t="s">
        <v>10</v>
      </c>
      <c r="W28" s="6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67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>3:0</v>
      </c>
      <c r="T29" s="110"/>
      <c r="U29" s="107"/>
      <c r="V29" s="92"/>
      <c r="W29" s="6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67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68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67"/>
      <c r="G31" s="150">
        <v>9</v>
      </c>
      <c r="H31" s="97"/>
      <c r="I31" s="97"/>
      <c r="J31" s="100" t="s">
        <v>653</v>
      </c>
      <c r="K31" s="33" t="str">
        <f>IF(RIGHT(P39,1)="L",0,(IF(P39="","",(IF(RIGHT(P39,1)&gt;LEFT(P39,1),2,1)))))</f>
        <v/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 t="str">
        <f>IF(LEFT(P43,1)="L",0,(IF(P43="","",(IF(LEFT(P43,1)&gt;RIGHT(P43,1),2,1)))))</f>
        <v/>
      </c>
      <c r="P31" s="24" t="str">
        <f>IF(RIGHT(P63,1)="L",0,(IF(P63="","",(IF(RIGHT(P63,1)&gt;LEFT(P63,1),2,1)))))</f>
        <v/>
      </c>
      <c r="Q31" s="23" t="str">
        <f>IF(RIGHT(P55,1)="L",0,(IF(P55="","",(IF(RIGHT(P55,1)&gt;LEFT(P55,1),2,1)))))</f>
        <v/>
      </c>
      <c r="R31" s="23">
        <f>IF(LEFT(P67,1)="L",0,(IF(P67="","",(IF(LEFT(P67,1)&gt;RIGHT(P67,1),2,1)))))</f>
        <v>1</v>
      </c>
      <c r="S31" s="144"/>
      <c r="T31" s="109">
        <f>IF((AND(COUNTIF(J7:J33,"&gt;""")&gt;2,COUNTIF(P36:P71,"&gt;""")&gt;0)),SUM(K31,L31,M31,N31,O31,P31,Q31,R31,S31),"")</f>
        <v>1</v>
      </c>
      <c r="U31" s="166"/>
      <c r="V31" s="91" t="s">
        <v>11</v>
      </c>
      <c r="W31" s="6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67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/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35" t="str">
        <f>IF(LEFT(P43,1)="W",$M$4&amp;":0(W)",IF(LEFT(P43,1)="L","0:"&amp;$M$4&amp;"(L)",IF(P43="","",P43)))</f>
        <v/>
      </c>
      <c r="P32" s="35" t="str">
        <f>IF(RIGHT(P63,1)="W",$M$4&amp;":0(W)",IF(RIGHT(P63,1)="L","0:"&amp;$M$4&amp;"(L)",IF(P63="","",RIGHT(P63,1)&amp;":"&amp;LEFT(P63,1))))</f>
        <v/>
      </c>
      <c r="Q32" s="26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0:3</v>
      </c>
      <c r="S32" s="145"/>
      <c r="T32" s="110"/>
      <c r="U32" s="107"/>
      <c r="V32" s="92"/>
      <c r="W32" s="68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67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6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IF(Е6_2!Уч3="","",Е6_2!Уч3)</f>
        <v>Дәуренбек Өміржан</v>
      </c>
      <c r="K36" s="82" t="str">
        <f t="shared" ref="K36:K71" si="0">"-"</f>
        <v>-</v>
      </c>
      <c r="L36" s="162" t="str">
        <f>IF(Е6_2!Уч7="","",Е6_2!Уч7)</f>
        <v>Кусайынова Бота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IF(Е6_2!Уч2="","",Е6_2!Уч2)</f>
        <v>Абдраш Алинур</v>
      </c>
      <c r="K37" s="85" t="str">
        <f t="shared" si="0"/>
        <v>-</v>
      </c>
      <c r="L37" s="163" t="str">
        <f>IF(Е6_2!Уч8="","",Е6_2!Уч8)</f>
        <v>Акатаев Арлан+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IF(Е6_2!Уч4="","",Е6_2!Уч4)</f>
        <v>Тынышбай Қуаныш</v>
      </c>
      <c r="K38" s="87" t="str">
        <f t="shared" si="0"/>
        <v>-</v>
      </c>
      <c r="L38" s="164" t="str">
        <f>IF(Е6_2!Уч6="","",Е6_2!Уч6)</f>
        <v>Асатулла Арсен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IF(Е6_2!Уч1="","",Е6_2!Уч1)</f>
        <v>Балгожина Надира</v>
      </c>
      <c r="K39" s="90" t="str">
        <f t="shared" si="0"/>
        <v>-</v>
      </c>
      <c r="L39" s="165" t="str">
        <f>IF(Е6_2!Уч9="","",Е6_2!Уч9)</f>
        <v>Алкей Айлин+</v>
      </c>
      <c r="M39" s="121"/>
      <c r="N39" s="121"/>
      <c r="O39" s="122"/>
      <c r="P39" s="66"/>
      <c r="Q39" s="140"/>
      <c r="R39" s="141"/>
      <c r="S39" s="54" t="str">
        <f t="shared" si="1"/>
        <v/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IF(Е6_2!Уч7="","",Е6_2!Уч7)</f>
        <v>Кусайынова Бота</v>
      </c>
      <c r="K40" s="82" t="str">
        <f t="shared" si="0"/>
        <v>-</v>
      </c>
      <c r="L40" s="162" t="str">
        <f>IF(Е6_2!Уч2="","",Е6_2!Уч2)</f>
        <v>Абдраш Алинур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IF(Е6_2!Уч6="","",Е6_2!Уч6)</f>
        <v>Асатулла Арсен</v>
      </c>
      <c r="K41" s="85" t="str">
        <f t="shared" si="0"/>
        <v>-</v>
      </c>
      <c r="L41" s="163" t="str">
        <f>IF(Е6_2!Уч3="","",Е6_2!Уч3)</f>
        <v>Дәуренбек Өміржан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IF(Е6_2!Уч8="","",Е6_2!Уч8)</f>
        <v>Акатаев Арлан+</v>
      </c>
      <c r="K42" s="87" t="str">
        <f t="shared" si="0"/>
        <v>-</v>
      </c>
      <c r="L42" s="164" t="str">
        <f>IF(Е6_2!Уч1="","",Е6_2!Уч1)</f>
        <v>Балгожина Надира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/>
      <c r="J43" s="89" t="str">
        <f>IF(Е6_2!Уч9="","",Е6_2!Уч9)</f>
        <v>Алкей Айлин+</v>
      </c>
      <c r="K43" s="90" t="str">
        <f t="shared" si="0"/>
        <v>-</v>
      </c>
      <c r="L43" s="165" t="str">
        <f>IF(Е6_2!Уч5="","",Е6_2!Уч5)</f>
        <v>Бейл Нұрай</v>
      </c>
      <c r="M43" s="121"/>
      <c r="N43" s="121"/>
      <c r="O43" s="122"/>
      <c r="P43" s="66"/>
      <c r="Q43" s="140"/>
      <c r="R43" s="141"/>
      <c r="S43" s="54" t="str">
        <f t="shared" si="1"/>
        <v/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IF(Е6_2!Уч2="","",Е6_2!Уч2)</f>
        <v>Абдраш Алинур</v>
      </c>
      <c r="K44" s="82" t="str">
        <f t="shared" si="0"/>
        <v>-</v>
      </c>
      <c r="L44" s="162" t="str">
        <f>IF(Е6_2!Уч6="","",Е6_2!Уч6)</f>
        <v>Асатулла Арсен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IF(Е6_2!Уч1="","",Е6_2!Уч1)</f>
        <v>Балгожина Надира</v>
      </c>
      <c r="K45" s="85" t="str">
        <f t="shared" si="0"/>
        <v>-</v>
      </c>
      <c r="L45" s="163" t="str">
        <f>IF(Е6_2!Уч7="","",Е6_2!Уч7)</f>
        <v>Кусайынова Бота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IF(Е6_2!Уч5="","",Е6_2!Уч5)</f>
        <v>Бейл Нұрай</v>
      </c>
      <c r="K46" s="87" t="str">
        <f t="shared" si="0"/>
        <v>-</v>
      </c>
      <c r="L46" s="164" t="str">
        <f>IF(Е6_2!Уч8="","",Е6_2!Уч8)</f>
        <v>Акатаев Арлан+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IF(Е6_2!Уч4="","",Е6_2!Уч4)</f>
        <v>Тынышбай Қуаныш</v>
      </c>
      <c r="K47" s="90" t="str">
        <f t="shared" si="0"/>
        <v>-</v>
      </c>
      <c r="L47" s="165" t="str">
        <f>IF(Е6_2!Уч9="","",Е6_2!Уч9)</f>
        <v>Алкей Айлин+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/>
      <c r="J48" s="81" t="str">
        <f>IF(Е6_2!Уч6="","",Е6_2!Уч6)</f>
        <v>Асатулла Арсен</v>
      </c>
      <c r="K48" s="82" t="str">
        <f t="shared" si="0"/>
        <v>-</v>
      </c>
      <c r="L48" s="162" t="str">
        <f>IF(Е6_2!Уч1="","",Е6_2!Уч1)</f>
        <v>Балгожина Надира</v>
      </c>
      <c r="M48" s="124"/>
      <c r="N48" s="124"/>
      <c r="O48" s="125"/>
      <c r="P48" s="53"/>
      <c r="Q48" s="142"/>
      <c r="R48" s="143"/>
      <c r="S48" s="54" t="str">
        <f t="shared" si="1"/>
        <v/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IF(Е6_2!Уч7="","",Е6_2!Уч7)</f>
        <v>Кусайынова Бота</v>
      </c>
      <c r="K49" s="85" t="str">
        <f t="shared" si="0"/>
        <v>-</v>
      </c>
      <c r="L49" s="163" t="str">
        <f>IF(Е6_2!Уч5="","",Е6_2!Уч5)</f>
        <v>Бейл Нұрай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IF(Е6_2!Уч9="","",Е6_2!Уч9)</f>
        <v>Алкей Айлин+</v>
      </c>
      <c r="K50" s="87" t="str">
        <f t="shared" si="0"/>
        <v>-</v>
      </c>
      <c r="L50" s="164" t="str">
        <f>IF(Е6_2!Уч3="","",Е6_2!Уч3)</f>
        <v>Дәуренбек Өміржан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IF(Е6_2!Уч8="","",Е6_2!Уч8)</f>
        <v>Акатаев Арлан+</v>
      </c>
      <c r="K51" s="90" t="str">
        <f t="shared" si="0"/>
        <v>-</v>
      </c>
      <c r="L51" s="165" t="str">
        <f>IF(Е6_2!Уч4="","",Е6_2!Уч4)</f>
        <v>Тынышбай Қуаныш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IF(Е6_2!Уч2="","",Е6_2!Уч2)</f>
        <v>Абдраш Алинур</v>
      </c>
      <c r="K52" s="82" t="str">
        <f t="shared" si="0"/>
        <v>-</v>
      </c>
      <c r="L52" s="162" t="str">
        <f>IF(Е6_2!Уч4="","",Е6_2!Уч4)</f>
        <v>Тынышбай Қуаныш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/>
      <c r="J53" s="84" t="str">
        <f>IF(Е6_2!Уч1="","",Е6_2!Уч1)</f>
        <v>Балгожина Надира</v>
      </c>
      <c r="K53" s="85" t="str">
        <f t="shared" si="0"/>
        <v>-</v>
      </c>
      <c r="L53" s="163" t="str">
        <f>IF(Е6_2!Уч5="","",Е6_2!Уч5)</f>
        <v>Бейл Нұрай</v>
      </c>
      <c r="M53" s="127"/>
      <c r="N53" s="127"/>
      <c r="O53" s="128"/>
      <c r="P53" s="58"/>
      <c r="Q53" s="136"/>
      <c r="R53" s="137"/>
      <c r="S53" s="54" t="str">
        <f t="shared" si="1"/>
        <v/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IF(Е6_2!Уч3="","",Е6_2!Уч3)</f>
        <v>Дәуренбек Өміржан</v>
      </c>
      <c r="K54" s="87" t="str">
        <f t="shared" si="0"/>
        <v>-</v>
      </c>
      <c r="L54" s="164" t="str">
        <f>IF(Е6_2!Уч8="","",Е6_2!Уч8)</f>
        <v>Акатаев Арлан+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IF(Е6_2!Уч7="","",Е6_2!Уч7)</f>
        <v>Кусайынова Бота</v>
      </c>
      <c r="K55" s="90" t="str">
        <f t="shared" si="0"/>
        <v>-</v>
      </c>
      <c r="L55" s="165" t="str">
        <f>IF(Е6_2!Уч9="","",Е6_2!Уч9)</f>
        <v>Алкей Айлин+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IF(Е6_2!Уч4="","",Е6_2!Уч4)</f>
        <v>Тынышбай Қуаныш</v>
      </c>
      <c r="K56" s="82" t="str">
        <f t="shared" si="0"/>
        <v>-</v>
      </c>
      <c r="L56" s="162" t="str">
        <f>IF(Е6_2!Уч1="","",Е6_2!Уч1)</f>
        <v>Балгожина Надира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IF(Е6_2!Уч5="","",Е6_2!Уч5)</f>
        <v>Бейл Нұрай</v>
      </c>
      <c r="K57" s="85" t="str">
        <f t="shared" si="0"/>
        <v>-</v>
      </c>
      <c r="L57" s="163" t="str">
        <f>IF(Е6_2!Уч3="","",Е6_2!Уч3)</f>
        <v>Дәуренбек Өміржан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IF(Е6_2!Уч9="","",Е6_2!Уч9)</f>
        <v>Алкей Айлин+</v>
      </c>
      <c r="K58" s="87" t="str">
        <f t="shared" si="0"/>
        <v>-</v>
      </c>
      <c r="L58" s="164" t="str">
        <f>IF(Е6_2!Уч2="","",Е6_2!Уч2)</f>
        <v>Абдраш Алинур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IF(Е6_2!Уч8="","",Е6_2!Уч8)</f>
        <v>Акатаев Арлан+</v>
      </c>
      <c r="K59" s="90" t="str">
        <f t="shared" si="0"/>
        <v>-</v>
      </c>
      <c r="L59" s="165" t="str">
        <f>IF(Е6_2!Уч6="","",Е6_2!Уч6)</f>
        <v>Асатулла Арсен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IF(Е6_2!Уч1="","",Е6_2!Уч1)</f>
        <v>Балгожина Надира</v>
      </c>
      <c r="K60" s="82" t="str">
        <f t="shared" si="0"/>
        <v>-</v>
      </c>
      <c r="L60" s="162" t="str">
        <f>IF(Е6_2!Уч3="","",Е6_2!Уч3)</f>
        <v>Дәуренбек Өміржан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IF(Е6_2!Уч2="","",Е6_2!Уч2)</f>
        <v>Абдраш Алинур</v>
      </c>
      <c r="K61" s="85" t="str">
        <f t="shared" si="0"/>
        <v>-</v>
      </c>
      <c r="L61" s="163" t="str">
        <f>IF(Е6_2!Уч5="","",Е6_2!Уч5)</f>
        <v>Бейл Нұрай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IF(Е6_2!Уч4="","",Е6_2!Уч4)</f>
        <v>Тынышбай Қуаныш</v>
      </c>
      <c r="K62" s="87" t="str">
        <f t="shared" si="0"/>
        <v>-</v>
      </c>
      <c r="L62" s="164" t="str">
        <f>IF(Е6_2!Уч7="","",Е6_2!Уч7)</f>
        <v>Кусайынова Бота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IF(Е6_2!Уч6="","",Е6_2!Уч6)</f>
        <v>Асатулла Арсен</v>
      </c>
      <c r="K63" s="90" t="str">
        <f t="shared" si="0"/>
        <v>-</v>
      </c>
      <c r="L63" s="165" t="str">
        <f>IF(Е6_2!Уч9="","",Е6_2!Уч9)</f>
        <v>Алкей Айлин+</v>
      </c>
      <c r="M63" s="121"/>
      <c r="N63" s="121"/>
      <c r="O63" s="122"/>
      <c r="P63" s="66"/>
      <c r="Q63" s="140"/>
      <c r="R63" s="141"/>
      <c r="S63" s="54" t="str">
        <f t="shared" si="1"/>
        <v/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IF(Е6_2!Уч3="","",Е6_2!Уч3)</f>
        <v>Дәуренбек Өміржан</v>
      </c>
      <c r="K64" s="82" t="str">
        <f t="shared" si="0"/>
        <v>-</v>
      </c>
      <c r="L64" s="162" t="str">
        <f>IF(Е6_2!Уч2="","",Е6_2!Уч2)</f>
        <v>Абдраш Алинур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IF(Е6_2!Уч5="","",Е6_2!Уч5)</f>
        <v>Бейл Нұрай</v>
      </c>
      <c r="K65" s="85" t="str">
        <f t="shared" si="0"/>
        <v>-</v>
      </c>
      <c r="L65" s="163" t="str">
        <f>IF(Е6_2!Уч4="","",Е6_2!Уч4)</f>
        <v>Тынышбай Қуаныш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IF(Е6_2!Уч7="","",Е6_2!Уч7)</f>
        <v>Кусайынова Бота</v>
      </c>
      <c r="K66" s="87" t="str">
        <f t="shared" si="0"/>
        <v>-</v>
      </c>
      <c r="L66" s="164" t="str">
        <f>IF(Е6_2!Уч6="","",Е6_2!Уч6)</f>
        <v>Асатулла Арсен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IF(Е6_2!Уч9="","",Е6_2!Уч9)</f>
        <v>Алкей Айлин+</v>
      </c>
      <c r="K67" s="90" t="str">
        <f t="shared" si="0"/>
        <v>-</v>
      </c>
      <c r="L67" s="165" t="str">
        <f>IF(Е6_2!Уч8="","",Е6_2!Уч8)</f>
        <v>Акатаев Арлан+</v>
      </c>
      <c r="M67" s="121"/>
      <c r="N67" s="121"/>
      <c r="O67" s="122"/>
      <c r="P67" s="66" t="s">
        <v>39</v>
      </c>
      <c r="Q67" s="140"/>
      <c r="R67" s="141"/>
      <c r="S67" s="54" t="str">
        <f t="shared" si="1"/>
        <v>сыграна</v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IF(Е6_2!Уч1="","",Е6_2!Уч1)</f>
        <v>Балгожина Надира</v>
      </c>
      <c r="K68" s="82" t="str">
        <f t="shared" si="0"/>
        <v>-</v>
      </c>
      <c r="L68" s="162" t="str">
        <f>IF(Е6_2!Уч2="","",Е6_2!Уч2)</f>
        <v>Абдраш Алинур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IF(Е6_2!Уч3="","",Е6_2!Уч3)</f>
        <v>Дәуренбек Өміржан</v>
      </c>
      <c r="K69" s="85" t="str">
        <f t="shared" si="0"/>
        <v>-</v>
      </c>
      <c r="L69" s="163" t="str">
        <f>IF(Е6_2!Уч4="","",Е6_2!Уч4)</f>
        <v>Тынышбай Қуаныш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/>
      <c r="J70" s="86" t="str">
        <f>IF(Е6_2!Уч5="","",Е6_2!Уч5)</f>
        <v>Бейл Нұрай</v>
      </c>
      <c r="K70" s="87" t="str">
        <f t="shared" si="0"/>
        <v>-</v>
      </c>
      <c r="L70" s="164" t="str">
        <f>IF(Е6_2!Уч6="","",Е6_2!Уч6)</f>
        <v>Асатулла Арсен</v>
      </c>
      <c r="M70" s="115"/>
      <c r="N70" s="115"/>
      <c r="O70" s="116"/>
      <c r="P70" s="62"/>
      <c r="Q70" s="138"/>
      <c r="R70" s="139"/>
      <c r="S70" s="54" t="str">
        <f t="shared" si="1"/>
        <v/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IF(Е6_2!Уч7="","",Е6_2!Уч7)</f>
        <v>Кусайынова Бота</v>
      </c>
      <c r="K71" s="90" t="str">
        <f t="shared" si="0"/>
        <v>-</v>
      </c>
      <c r="L71" s="165" t="str">
        <f>IF(Е6_2!Уч8="","",Е6_2!Уч8)</f>
        <v>Акатаев Арлан+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426" priority="13">
      <formula>$S$36="сыграна"</formula>
    </cfRule>
  </conditionalFormatting>
  <conditionalFormatting sqref="I37:Q37">
    <cfRule type="expression" dxfId="425" priority="15">
      <formula>$S$37="сыграна"</formula>
    </cfRule>
  </conditionalFormatting>
  <conditionalFormatting sqref="I38:Q38">
    <cfRule type="expression" dxfId="424" priority="4">
      <formula>$S$38="сыграна"</formula>
    </cfRule>
  </conditionalFormatting>
  <conditionalFormatting sqref="I39:Q39">
    <cfRule type="expression" dxfId="423" priority="5">
      <formula>$S$39="сыграна"</formula>
    </cfRule>
  </conditionalFormatting>
  <conditionalFormatting sqref="I40:Q40">
    <cfRule type="expression" dxfId="422" priority="6">
      <formula>$S$40="сыграна"</formula>
    </cfRule>
  </conditionalFormatting>
  <conditionalFormatting sqref="I41:Q41">
    <cfRule type="expression" dxfId="421" priority="7">
      <formula>$S$41="сыграна"</formula>
    </cfRule>
  </conditionalFormatting>
  <conditionalFormatting sqref="I42:Q42">
    <cfRule type="expression" dxfId="420" priority="8">
      <formula>$S$42="сыграна"</formula>
    </cfRule>
  </conditionalFormatting>
  <conditionalFormatting sqref="I43:Q43">
    <cfRule type="expression" dxfId="419" priority="9">
      <formula>$S$43="сыграна"</formula>
    </cfRule>
  </conditionalFormatting>
  <conditionalFormatting sqref="I44:Q44">
    <cfRule type="expression" dxfId="418" priority="10">
      <formula>$S$44="сыграна"</formula>
    </cfRule>
  </conditionalFormatting>
  <conditionalFormatting sqref="I45:Q45">
    <cfRule type="expression" dxfId="417" priority="11">
      <formula>$S$45="сыграна"</formula>
    </cfRule>
  </conditionalFormatting>
  <conditionalFormatting sqref="I48:Q48">
    <cfRule type="expression" dxfId="416" priority="17">
      <formula>$S$48="сыграна"</formula>
    </cfRule>
  </conditionalFormatting>
  <conditionalFormatting sqref="I49:Q49">
    <cfRule type="expression" dxfId="415" priority="18">
      <formula>$S$49="сыграна"</formula>
    </cfRule>
  </conditionalFormatting>
  <conditionalFormatting sqref="I50:Q50">
    <cfRule type="expression" dxfId="414" priority="19">
      <formula>$S$50="сыграна"</formula>
    </cfRule>
  </conditionalFormatting>
  <conditionalFormatting sqref="I51:Q51">
    <cfRule type="expression" dxfId="413" priority="20">
      <formula>$S$51="сыграна"</formula>
    </cfRule>
  </conditionalFormatting>
  <conditionalFormatting sqref="I52:Q52">
    <cfRule type="expression" dxfId="412" priority="21">
      <formula>$S$52="сыграна"</formula>
    </cfRule>
  </conditionalFormatting>
  <conditionalFormatting sqref="I53:Q53">
    <cfRule type="expression" dxfId="411" priority="22">
      <formula>$S$53="сыграна"</formula>
    </cfRule>
  </conditionalFormatting>
  <conditionalFormatting sqref="I54:Q54">
    <cfRule type="expression" dxfId="410" priority="23">
      <formula>$S$54="сыграна"</formula>
    </cfRule>
  </conditionalFormatting>
  <conditionalFormatting sqref="I55:Q55">
    <cfRule type="expression" dxfId="409" priority="24">
      <formula>$S$55="сыграна"</formula>
    </cfRule>
  </conditionalFormatting>
  <conditionalFormatting sqref="I56:Q56">
    <cfRule type="expression" dxfId="408" priority="25">
      <formula>$S$56="сыграна"</formula>
    </cfRule>
  </conditionalFormatting>
  <conditionalFormatting sqref="I62:Q62">
    <cfRule type="expression" dxfId="407" priority="2">
      <formula>$S$62="сыграна"</formula>
    </cfRule>
  </conditionalFormatting>
  <conditionalFormatting sqref="I63:Q63">
    <cfRule type="expression" dxfId="406" priority="31">
      <formula>$S$63="сыграна"</formula>
    </cfRule>
  </conditionalFormatting>
  <conditionalFormatting sqref="I64:Q64">
    <cfRule type="expression" dxfId="405" priority="32">
      <formula>$S$64="сыграна"</formula>
    </cfRule>
  </conditionalFormatting>
  <conditionalFormatting sqref="I65:Q65">
    <cfRule type="expression" dxfId="404" priority="33">
      <formula>$S$65="сыграна"</formula>
    </cfRule>
  </conditionalFormatting>
  <conditionalFormatting sqref="I66:Q66">
    <cfRule type="expression" dxfId="403" priority="34">
      <formula>$S$66="сыграна"</formula>
    </cfRule>
  </conditionalFormatting>
  <conditionalFormatting sqref="I67:Q67">
    <cfRule type="expression" dxfId="402" priority="35">
      <formula>$S$67="сыграна"</formula>
    </cfRule>
  </conditionalFormatting>
  <conditionalFormatting sqref="I68:Q68">
    <cfRule type="expression" dxfId="401" priority="36">
      <formula>$S$68="сыграна"</formula>
    </cfRule>
  </conditionalFormatting>
  <conditionalFormatting sqref="I69:Q69">
    <cfRule type="expression" dxfId="400" priority="37">
      <formula>$S$69="сыграна"</formula>
    </cfRule>
  </conditionalFormatting>
  <conditionalFormatting sqref="I70:Q70">
    <cfRule type="expression" dxfId="399" priority="38">
      <formula>$S$70="сыграна"</formula>
    </cfRule>
  </conditionalFormatting>
  <conditionalFormatting sqref="I71:Q71">
    <cfRule type="expression" dxfId="398" priority="39">
      <formula>$S$71="сыграна"</formula>
    </cfRule>
  </conditionalFormatting>
  <conditionalFormatting sqref="I36:R36 Q13:Q15 M25:M27">
    <cfRule type="expression" dxfId="397" priority="14">
      <formula>$S$36="встреча играется"</formula>
    </cfRule>
  </conditionalFormatting>
  <conditionalFormatting sqref="I37:R37 R10:R12 L28:L30">
    <cfRule type="expression" dxfId="396" priority="40">
      <formula>$S$37="встреча играется"</formula>
    </cfRule>
  </conditionalFormatting>
  <conditionalFormatting sqref="I38:R38 P16:P18 N22:N24">
    <cfRule type="expression" dxfId="395" priority="41">
      <formula>$S$38="встреча играется"</formula>
    </cfRule>
  </conditionalFormatting>
  <conditionalFormatting sqref="I39:R39 S7:S9 K31:K33">
    <cfRule type="expression" dxfId="394" priority="42">
      <formula>$S$39="встреча играется"</formula>
    </cfRule>
  </conditionalFormatting>
  <conditionalFormatting sqref="I40:R40 Q10:Q12 L25:L27">
    <cfRule type="expression" dxfId="393" priority="43">
      <formula>$S$40="встреча играется"</formula>
    </cfRule>
  </conditionalFormatting>
  <conditionalFormatting sqref="I41:R41 P13:P15 M22:M24">
    <cfRule type="expression" dxfId="392" priority="44">
      <formula>$S$41="встреча играется"</formula>
    </cfRule>
  </conditionalFormatting>
  <conditionalFormatting sqref="I42:R42 R7:R9 K28:K30">
    <cfRule type="expression" dxfId="391" priority="45">
      <formula>$S$42="встреча играется"</formula>
    </cfRule>
  </conditionalFormatting>
  <conditionalFormatting sqref="I43:R43 S19:S21 O31:O33">
    <cfRule type="expression" dxfId="390" priority="46">
      <formula>$S$43="встреча играется"</formula>
    </cfRule>
  </conditionalFormatting>
  <conditionalFormatting sqref="I44:R44 P10:P12 L22:L24">
    <cfRule type="expression" dxfId="389" priority="47">
      <formula>$S$44="встреча играется"</formula>
    </cfRule>
  </conditionalFormatting>
  <conditionalFormatting sqref="I45:R45 Q7:Q9 K25:K27">
    <cfRule type="expression" dxfId="388" priority="48">
      <formula>$S$45="встреча играется"</formula>
    </cfRule>
  </conditionalFormatting>
  <conditionalFormatting sqref="I46:R46 R19:R21 O28:O30">
    <cfRule type="expression" dxfId="387" priority="49">
      <formula>$S$46="встреча играется"</formula>
    </cfRule>
  </conditionalFormatting>
  <conditionalFormatting sqref="I46:R46">
    <cfRule type="expression" dxfId="386" priority="16">
      <formula>$S$46="сыграна"</formula>
    </cfRule>
  </conditionalFormatting>
  <conditionalFormatting sqref="I47:R47 S16:S18 N31:N33">
    <cfRule type="expression" dxfId="385" priority="50">
      <formula>$S$47="встреча играется"</formula>
    </cfRule>
  </conditionalFormatting>
  <conditionalFormatting sqref="I47:R47">
    <cfRule type="expression" dxfId="384" priority="12">
      <formula>$S$47="сыграна"</formula>
    </cfRule>
  </conditionalFormatting>
  <conditionalFormatting sqref="I48:R48 P7:P9 K22:K24">
    <cfRule type="expression" dxfId="383" priority="51">
      <formula>$S$48="встреча играется"</formula>
    </cfRule>
  </conditionalFormatting>
  <conditionalFormatting sqref="I49:R49 Q19:Q21 O25:O27">
    <cfRule type="expression" dxfId="382" priority="52">
      <formula>$S$49="встреча играется"</formula>
    </cfRule>
  </conditionalFormatting>
  <conditionalFormatting sqref="I50:R50 S13:S15 M31:M33">
    <cfRule type="expression" dxfId="381" priority="53">
      <formula>$S$50="встреча играется"</formula>
    </cfRule>
  </conditionalFormatting>
  <conditionalFormatting sqref="I51:R51 R16:R18 N28:N30">
    <cfRule type="expression" dxfId="380" priority="54">
      <formula>$S$51="встреча играется"</formula>
    </cfRule>
  </conditionalFormatting>
  <conditionalFormatting sqref="I52:R52 N10:N12 L16:L18">
    <cfRule type="expression" dxfId="379" priority="55">
      <formula>$S$52="встреча играется"</formula>
    </cfRule>
  </conditionalFormatting>
  <conditionalFormatting sqref="I53:R53 O7:O9 K19:K21">
    <cfRule type="expression" dxfId="378" priority="56">
      <formula>$S$53="встреча играется"</formula>
    </cfRule>
  </conditionalFormatting>
  <conditionalFormatting sqref="I54:R54 R13:R15 M28:M30">
    <cfRule type="expression" dxfId="377" priority="57">
      <formula>$S$54="встреча играется"</formula>
    </cfRule>
  </conditionalFormatting>
  <conditionalFormatting sqref="I55:R55 S25:S27 Q31:Q33">
    <cfRule type="expression" dxfId="376" priority="58">
      <formula>$S$55="встреча играется"</formula>
    </cfRule>
  </conditionalFormatting>
  <conditionalFormatting sqref="I56:R56 N7:N9 K16:K18">
    <cfRule type="expression" dxfId="375" priority="59">
      <formula>$S$56="встреча играется"</formula>
    </cfRule>
  </conditionalFormatting>
  <conditionalFormatting sqref="I57:R57 O13:O15 M19:M21">
    <cfRule type="expression" dxfId="374" priority="60">
      <formula>$S$57="встреча играется"</formula>
    </cfRule>
  </conditionalFormatting>
  <conditionalFormatting sqref="I57:R57">
    <cfRule type="expression" dxfId="373" priority="26">
      <formula>$S$57="сыграна"</formula>
    </cfRule>
  </conditionalFormatting>
  <conditionalFormatting sqref="I58:R58 S10:S12 L31:L33">
    <cfRule type="expression" dxfId="372" priority="61">
      <formula>$S$58="встреча играется"</formula>
    </cfRule>
  </conditionalFormatting>
  <conditionalFormatting sqref="I58:R58">
    <cfRule type="expression" dxfId="371" priority="27">
      <formula>$S$58="сыграна"</formula>
    </cfRule>
  </conditionalFormatting>
  <conditionalFormatting sqref="I59:R59 R22:R24 P28:P30">
    <cfRule type="expression" dxfId="370" priority="62">
      <formula>$S$59="встреча играется"</formula>
    </cfRule>
  </conditionalFormatting>
  <conditionalFormatting sqref="I59:R59">
    <cfRule type="expression" dxfId="369" priority="28">
      <formula>$S$59="сыграна"</formula>
    </cfRule>
  </conditionalFormatting>
  <conditionalFormatting sqref="I60:R60 M7:M9 K13:K15">
    <cfRule type="expression" dxfId="368" priority="63">
      <formula>$S$60="встреча играется"</formula>
    </cfRule>
  </conditionalFormatting>
  <conditionalFormatting sqref="I60:R60">
    <cfRule type="expression" dxfId="367" priority="29">
      <formula>$S$60="сыграна"</formula>
    </cfRule>
  </conditionalFormatting>
  <conditionalFormatting sqref="I61:R61 O10:O12 L19:L21">
    <cfRule type="expression" dxfId="366" priority="64">
      <formula>$S$61="встреча играется"</formula>
    </cfRule>
  </conditionalFormatting>
  <conditionalFormatting sqref="I61:R61">
    <cfRule type="expression" dxfId="365" priority="30">
      <formula>$S$61="сыграна"</formula>
    </cfRule>
  </conditionalFormatting>
  <conditionalFormatting sqref="I62:R62 Q16:Q18 N25:N27">
    <cfRule type="expression" dxfId="364" priority="3">
      <formula>$S$62="встреча играется"</formula>
    </cfRule>
  </conditionalFormatting>
  <conditionalFormatting sqref="I63:R63 S22:S24 P31:P33">
    <cfRule type="expression" dxfId="363" priority="65">
      <formula>$S$63="встреча играется"</formula>
    </cfRule>
  </conditionalFormatting>
  <conditionalFormatting sqref="I64:R64 M10:M12 L13:L15">
    <cfRule type="expression" dxfId="362" priority="66">
      <formula>$S$64="встреча играется"</formula>
    </cfRule>
  </conditionalFormatting>
  <conditionalFormatting sqref="I65:R65 O16:O18 N19:N21">
    <cfRule type="expression" dxfId="361" priority="67">
      <formula>$S$65="встреча играется"</formula>
    </cfRule>
  </conditionalFormatting>
  <conditionalFormatting sqref="I66:R66 Q22:Q24 P25:P27">
    <cfRule type="expression" dxfId="360" priority="68">
      <formula>$S$66="встреча играется"</formula>
    </cfRule>
  </conditionalFormatting>
  <conditionalFormatting sqref="I67:R67 S28:S30 R31:R33">
    <cfRule type="expression" dxfId="359" priority="69">
      <formula>$S$67="встреча играется"</formula>
    </cfRule>
  </conditionalFormatting>
  <conditionalFormatting sqref="I68:R68 L7:L9 K10:K12">
    <cfRule type="expression" dxfId="358" priority="70">
      <formula>$S$68="встреча играется"</formula>
    </cfRule>
  </conditionalFormatting>
  <conditionalFormatting sqref="I69:R69 N13:N15 M16:M18">
    <cfRule type="expression" dxfId="357" priority="71">
      <formula>$S$69="встреча играется"</formula>
    </cfRule>
  </conditionalFormatting>
  <conditionalFormatting sqref="I70:R70 P19:P21 O22:O24">
    <cfRule type="expression" dxfId="356" priority="72">
      <formula>$S$70="встреча играется"</formula>
    </cfRule>
  </conditionalFormatting>
  <conditionalFormatting sqref="I71:R71 R25:R27 Q28:Q30">
    <cfRule type="expression" dxfId="355" priority="73">
      <formula>$S$71="встреча играется"</formula>
    </cfRule>
  </conditionalFormatting>
  <conditionalFormatting sqref="J7:J33">
    <cfRule type="endsWith" dxfId="354" priority="1" operator="endsWith" text="+">
      <formula>RIGHT((J7),LEN("+"))=("+")</formula>
    </cfRule>
  </conditionalFormatting>
  <dataValidations count="1">
    <dataValidation type="list" allowBlank="1" sqref="P36:P71" xr:uid="{00000000-0002-0000-4300-000000000000}">
      <formula1>Е6_2!Список_счета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00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2" t="s">
        <v>8</v>
      </c>
      <c r="J6" s="13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7" t="s">
        <v>17</v>
      </c>
      <c r="S6" s="18" t="s">
        <v>18</v>
      </c>
      <c r="T6" s="15" t="s">
        <v>19</v>
      </c>
      <c r="U6" s="1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654</v>
      </c>
      <c r="E7" s="22"/>
      <c r="F7" s="67"/>
      <c r="G7" s="94">
        <v>1</v>
      </c>
      <c r="H7" s="97"/>
      <c r="I7" s="97"/>
      <c r="J7" s="100" t="s">
        <v>654</v>
      </c>
      <c r="K7" s="117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 t="s">
        <v>10</v>
      </c>
      <c r="V7" s="6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655</v>
      </c>
      <c r="E8" s="22"/>
      <c r="F8" s="67"/>
      <c r="G8" s="95"/>
      <c r="H8" s="98"/>
      <c r="I8" s="98"/>
      <c r="J8" s="101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6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 t="s">
        <v>656</v>
      </c>
      <c r="E9" s="22"/>
      <c r="F9" s="67"/>
      <c r="G9" s="96"/>
      <c r="H9" s="99"/>
      <c r="I9" s="99"/>
      <c r="J9" s="102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6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 t="s">
        <v>657</v>
      </c>
      <c r="E10" s="22"/>
      <c r="F10" s="67"/>
      <c r="G10" s="94">
        <v>2</v>
      </c>
      <c r="H10" s="97"/>
      <c r="I10" s="97"/>
      <c r="J10" s="100" t="s">
        <v>655</v>
      </c>
      <c r="K10" s="33" t="str">
        <f>IF(RIGHT(P57,1)="L",0,(IF(P57="","",(IF(RIGHT(P57,1)&gt;LEFT(P57,1),2,1)))))</f>
        <v/>
      </c>
      <c r="L10" s="106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 t="s">
        <v>11</v>
      </c>
      <c r="V10" s="6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658</v>
      </c>
      <c r="E11" s="22"/>
      <c r="F11" s="67"/>
      <c r="G11" s="95"/>
      <c r="H11" s="98"/>
      <c r="I11" s="98"/>
      <c r="J11" s="101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6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69" t="s">
        <v>659</v>
      </c>
      <c r="E12" s="22"/>
      <c r="F12" s="67"/>
      <c r="G12" s="96"/>
      <c r="H12" s="99"/>
      <c r="I12" s="99"/>
      <c r="J12" s="102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6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660</v>
      </c>
      <c r="E13" s="22"/>
      <c r="F13" s="67"/>
      <c r="G13" s="94">
        <v>3</v>
      </c>
      <c r="H13" s="97"/>
      <c r="I13" s="97"/>
      <c r="J13" s="100" t="s">
        <v>656</v>
      </c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06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 t="s">
        <v>12</v>
      </c>
      <c r="V13" s="6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661</v>
      </c>
      <c r="E14" s="22"/>
      <c r="F14" s="67"/>
      <c r="G14" s="95"/>
      <c r="H14" s="98"/>
      <c r="I14" s="98"/>
      <c r="J14" s="101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6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67"/>
      <c r="G15" s="96"/>
      <c r="H15" s="99"/>
      <c r="I15" s="99"/>
      <c r="J15" s="102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6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67"/>
      <c r="G16" s="94">
        <v>4</v>
      </c>
      <c r="H16" s="97"/>
      <c r="I16" s="97"/>
      <c r="J16" s="100" t="s">
        <v>657</v>
      </c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06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 t="s">
        <v>13</v>
      </c>
      <c r="V16" s="6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67"/>
      <c r="G17" s="95"/>
      <c r="H17" s="98"/>
      <c r="I17" s="98"/>
      <c r="J17" s="101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6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67"/>
      <c r="G18" s="96"/>
      <c r="H18" s="99"/>
      <c r="I18" s="99"/>
      <c r="J18" s="102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6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67"/>
      <c r="G19" s="94">
        <v>5</v>
      </c>
      <c r="H19" s="97"/>
      <c r="I19" s="97"/>
      <c r="J19" s="100" t="s">
        <v>658</v>
      </c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03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 t="s">
        <v>14</v>
      </c>
      <c r="V19" s="6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67"/>
      <c r="G20" s="95"/>
      <c r="H20" s="98"/>
      <c r="I20" s="98"/>
      <c r="J20" s="101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6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67"/>
      <c r="G21" s="96"/>
      <c r="H21" s="99"/>
      <c r="I21" s="99"/>
      <c r="J21" s="102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6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67"/>
      <c r="G22" s="94">
        <v>6</v>
      </c>
      <c r="H22" s="97"/>
      <c r="I22" s="97"/>
      <c r="J22" s="100" t="s">
        <v>659</v>
      </c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06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 t="s">
        <v>15</v>
      </c>
      <c r="V22" s="6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67"/>
      <c r="G23" s="95"/>
      <c r="H23" s="98"/>
      <c r="I23" s="98"/>
      <c r="J23" s="101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6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67"/>
      <c r="G24" s="96"/>
      <c r="H24" s="99"/>
      <c r="I24" s="99"/>
      <c r="J24" s="102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6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67"/>
      <c r="G25" s="94">
        <v>7</v>
      </c>
      <c r="H25" s="97"/>
      <c r="I25" s="97"/>
      <c r="J25" s="100" t="s">
        <v>660</v>
      </c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06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 t="s">
        <v>16</v>
      </c>
      <c r="V25" s="6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67"/>
      <c r="G26" s="95"/>
      <c r="H26" s="98"/>
      <c r="I26" s="98"/>
      <c r="J26" s="101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6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67"/>
      <c r="G27" s="96"/>
      <c r="H27" s="99"/>
      <c r="I27" s="99"/>
      <c r="J27" s="102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6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67"/>
      <c r="G28" s="94">
        <v>8</v>
      </c>
      <c r="H28" s="97"/>
      <c r="I28" s="97"/>
      <c r="J28" s="100" t="s">
        <v>661</v>
      </c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44"/>
      <c r="S28" s="109" t="str">
        <f>IF((AND(COUNTIF(J7:J30,"&gt;""")&gt;2,COUNTIF(P33:P60,"&gt;""")&gt;0)),SUM(K28,L28,M28,N28,O28,P28,Q28,R28),"")</f>
        <v/>
      </c>
      <c r="T28" s="112"/>
      <c r="U28" s="91" t="s">
        <v>17</v>
      </c>
      <c r="V28" s="6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67"/>
      <c r="G29" s="95"/>
      <c r="H29" s="98"/>
      <c r="I29" s="98"/>
      <c r="J29" s="101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6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67"/>
      <c r="G30" s="96"/>
      <c r="H30" s="99"/>
      <c r="I30" s="99"/>
      <c r="J30" s="102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6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IF('E7'!Уч2="","",'E7'!Уч2)</f>
        <v>Алеманов Асанали</v>
      </c>
      <c r="K33" s="52" t="str">
        <f t="shared" ref="K33:K60" si="0">"-"</f>
        <v>-</v>
      </c>
      <c r="L33" s="123" t="str">
        <f>IF('E7'!Уч6="","",'E7'!Уч6)</f>
        <v>Нұрлан Әлмансұр</v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IF('E7'!Уч3="","",'E7'!Уч3)</f>
        <v>Нугуманова Сафия</v>
      </c>
      <c r="K34" s="57" t="str">
        <f t="shared" si="0"/>
        <v>-</v>
      </c>
      <c r="L34" s="126" t="str">
        <f>IF('E7'!Уч5="","",'E7'!Уч5)</f>
        <v>Нурахметова Саида</v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IF('E7'!Уч1="","",'E7'!Уч1)</f>
        <v>Сабыркызы Акерке</v>
      </c>
      <c r="K35" s="61" t="str">
        <f t="shared" si="0"/>
        <v>-</v>
      </c>
      <c r="L35" s="129" t="str">
        <f>IF('E7'!Уч7="","",'E7'!Уч7)</f>
        <v>Ерназарова Айлин</v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IF('E7'!Уч4="","",'E7'!Уч4)</f>
        <v>Сансызбай Аяжан</v>
      </c>
      <c r="K36" s="65" t="str">
        <f t="shared" si="0"/>
        <v>-</v>
      </c>
      <c r="L36" s="120" t="str">
        <f>IF('E7'!Уч8="","",'E7'!Уч8)</f>
        <v>Бердигулова Динара</v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IF('E7'!Уч5="","",'E7'!Уч5)</f>
        <v>Нурахметова Саида</v>
      </c>
      <c r="K37" s="52" t="str">
        <f t="shared" si="0"/>
        <v>-</v>
      </c>
      <c r="L37" s="123" t="str">
        <f>IF('E7'!Уч2="","",'E7'!Уч2)</f>
        <v>Алеманов Асанали</v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IF('E7'!Уч6="","",'E7'!Уч6)</f>
        <v>Нұрлан Әлмансұр</v>
      </c>
      <c r="K38" s="57" t="str">
        <f t="shared" si="0"/>
        <v>-</v>
      </c>
      <c r="L38" s="126" t="str">
        <f>IF('E7'!Уч1="","",'E7'!Уч1)</f>
        <v>Сабыркызы Акерке</v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IF('E7'!Уч8="","",'E7'!Уч8)</f>
        <v>Бердигулова Динара</v>
      </c>
      <c r="K39" s="61" t="str">
        <f t="shared" si="0"/>
        <v>-</v>
      </c>
      <c r="L39" s="129" t="str">
        <f>IF('E7'!Уч3="","",'E7'!Уч3)</f>
        <v>Нугуманова Сафия</v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IF('E7'!Уч7="","",'E7'!Уч7)</f>
        <v>Ерназарова Айлин</v>
      </c>
      <c r="K40" s="65" t="str">
        <f t="shared" si="0"/>
        <v>-</v>
      </c>
      <c r="L40" s="120" t="str">
        <f>IF('E7'!Уч4="","",'E7'!Уч4)</f>
        <v>Сансызбай Аяжан</v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IF('E7'!Уч1="","",'E7'!Уч1)</f>
        <v>Сабыркызы Акерке</v>
      </c>
      <c r="K41" s="52" t="str">
        <f t="shared" si="0"/>
        <v>-</v>
      </c>
      <c r="L41" s="123" t="str">
        <f>IF('E7'!Уч5="","",'E7'!Уч5)</f>
        <v>Нурахметова Саида</v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IF('E7'!Уч2="","",'E7'!Уч2)</f>
        <v>Алеманов Асанали</v>
      </c>
      <c r="K42" s="57" t="str">
        <f t="shared" si="0"/>
        <v>-</v>
      </c>
      <c r="L42" s="126" t="str">
        <f>IF('E7'!Уч8="","",'E7'!Уч8)</f>
        <v>Бердигулова Динара</v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IF('E7'!Уч4="","",'E7'!Уч4)</f>
        <v>Сансызбай Аяжан</v>
      </c>
      <c r="K43" s="61" t="str">
        <f t="shared" si="0"/>
        <v>-</v>
      </c>
      <c r="L43" s="129" t="str">
        <f>IF('E7'!Уч6="","",'E7'!Уч6)</f>
        <v>Нұрлан Әлмансұр</v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IF('E7'!Уч3="","",'E7'!Уч3)</f>
        <v>Нугуманова Сафия</v>
      </c>
      <c r="K44" s="65" t="str">
        <f t="shared" si="0"/>
        <v>-</v>
      </c>
      <c r="L44" s="120" t="str">
        <f>IF('E7'!Уч7="","",'E7'!Уч7)</f>
        <v>Ерназарова Айлин</v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IF('E7'!Уч8="","",'E7'!Уч8)</f>
        <v>Бердигулова Динара</v>
      </c>
      <c r="K45" s="52" t="str">
        <f t="shared" si="0"/>
        <v>-</v>
      </c>
      <c r="L45" s="123" t="str">
        <f>IF('E7'!Уч1="","",'E7'!Уч1)</f>
        <v>Сабыркызы Акерке</v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IF('E7'!Уч5="","",'E7'!Уч5)</f>
        <v>Нурахметова Саида</v>
      </c>
      <c r="K46" s="57" t="str">
        <f t="shared" si="0"/>
        <v>-</v>
      </c>
      <c r="L46" s="126" t="str">
        <f>IF('E7'!Уч4="","",'E7'!Уч4)</f>
        <v>Сансызбай Аяжан</v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IF('E7'!Уч7="","",'E7'!Уч7)</f>
        <v>Ерназарова Айлин</v>
      </c>
      <c r="K47" s="61" t="str">
        <f t="shared" si="0"/>
        <v>-</v>
      </c>
      <c r="L47" s="129" t="str">
        <f>IF('E7'!Уч2="","",'E7'!Уч2)</f>
        <v>Алеманов Асанали</v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IF('E7'!Уч6="","",'E7'!Уч6)</f>
        <v>Нұрлан Әлмансұр</v>
      </c>
      <c r="K48" s="65" t="str">
        <f t="shared" si="0"/>
        <v>-</v>
      </c>
      <c r="L48" s="120" t="str">
        <f>IF('E7'!Уч3="","",'E7'!Уч3)</f>
        <v>Нугуманова Сафия</v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IF('E7'!Уч1="","",'E7'!Уч1)</f>
        <v>Сабыркызы Акерке</v>
      </c>
      <c r="K49" s="52" t="str">
        <f t="shared" si="0"/>
        <v>-</v>
      </c>
      <c r="L49" s="123" t="str">
        <f>IF('E7'!Уч3="","",'E7'!Уч3)</f>
        <v>Нугуманова Сафия</v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IF('E7'!Уч2="","",'E7'!Уч2)</f>
        <v>Алеманов Асанали</v>
      </c>
      <c r="K50" s="57" t="str">
        <f t="shared" si="0"/>
        <v>-</v>
      </c>
      <c r="L50" s="126" t="str">
        <f>IF('E7'!Уч4="","",'E7'!Уч4)</f>
        <v>Сансызбай Аяжан</v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IF('E7'!Уч5="","",'E7'!Уч5)</f>
        <v>Нурахметова Саида</v>
      </c>
      <c r="K51" s="61" t="str">
        <f t="shared" si="0"/>
        <v>-</v>
      </c>
      <c r="L51" s="129" t="str">
        <f>IF('E7'!Уч7="","",'E7'!Уч7)</f>
        <v>Ерназарова Айлин</v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IF('E7'!Уч6="","",'E7'!Уч6)</f>
        <v>Нұрлан Әлмансұр</v>
      </c>
      <c r="K52" s="65" t="str">
        <f t="shared" si="0"/>
        <v>-</v>
      </c>
      <c r="L52" s="120" t="str">
        <f>IF('E7'!Уч8="","",'E7'!Уч8)</f>
        <v>Бердигулова Динара</v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IF('E7'!Уч4="","",'E7'!Уч4)</f>
        <v>Сансызбай Аяжан</v>
      </c>
      <c r="K53" s="52" t="str">
        <f t="shared" si="0"/>
        <v>-</v>
      </c>
      <c r="L53" s="123" t="str">
        <f>IF('E7'!Уч1="","",'E7'!Уч1)</f>
        <v>Сабыркызы Акерке</v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IF('E7'!Уч3="","",'E7'!Уч3)</f>
        <v>Нугуманова Сафия</v>
      </c>
      <c r="K54" s="57" t="str">
        <f t="shared" si="0"/>
        <v>-</v>
      </c>
      <c r="L54" s="126" t="str">
        <f>IF('E7'!Уч2="","",'E7'!Уч2)</f>
        <v>Алеманов Асанали</v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IF('E7'!Уч7="","",'E7'!Уч7)</f>
        <v>Ерназарова Айлин</v>
      </c>
      <c r="K55" s="61" t="str">
        <f t="shared" si="0"/>
        <v>-</v>
      </c>
      <c r="L55" s="129" t="str">
        <f>IF('E7'!Уч6="","",'E7'!Уч6)</f>
        <v>Нұрлан Әлмансұр</v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IF('E7'!Уч8="","",'E7'!Уч8)</f>
        <v>Бердигулова Динара</v>
      </c>
      <c r="K56" s="65" t="str">
        <f t="shared" si="0"/>
        <v>-</v>
      </c>
      <c r="L56" s="120" t="str">
        <f>IF('E7'!Уч5="","",'E7'!Уч5)</f>
        <v>Нурахметова Саида</v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IF('E7'!Уч1="","",'E7'!Уч1)</f>
        <v>Сабыркызы Акерке</v>
      </c>
      <c r="K57" s="52" t="str">
        <f t="shared" si="0"/>
        <v>-</v>
      </c>
      <c r="L57" s="123" t="str">
        <f>IF('E7'!Уч2="","",'E7'!Уч2)</f>
        <v>Алеманов Асанали</v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IF('E7'!Уч3="","",'E7'!Уч3)</f>
        <v>Нугуманова Сафия</v>
      </c>
      <c r="K58" s="57" t="str">
        <f t="shared" si="0"/>
        <v>-</v>
      </c>
      <c r="L58" s="126" t="str">
        <f>IF('E7'!Уч4="","",'E7'!Уч4)</f>
        <v>Сансызбай Аяжан</v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IF('E7'!Уч5="","",'E7'!Уч5)</f>
        <v>Нурахметова Саида</v>
      </c>
      <c r="K59" s="61" t="str">
        <f t="shared" si="0"/>
        <v>-</v>
      </c>
      <c r="L59" s="129" t="str">
        <f>IF('E7'!Уч6="","",'E7'!Уч6)</f>
        <v>Нұрлан Әлмансұр</v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IF('E7'!Уч7="","",'E7'!Уч7)</f>
        <v>Ерназарова Айлин</v>
      </c>
      <c r="K60" s="65" t="str">
        <f t="shared" si="0"/>
        <v>-</v>
      </c>
      <c r="L60" s="120" t="str">
        <f>IF('E7'!Уч8="","",'E7'!Уч8)</f>
        <v>Бердигулова Динара</v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I22:I24"/>
    <mergeCell ref="J22:J24"/>
    <mergeCell ref="G25:G27"/>
    <mergeCell ref="H25:H27"/>
    <mergeCell ref="I25:I27"/>
    <mergeCell ref="J25:J27"/>
  </mergeCells>
  <conditionalFormatting sqref="I35:Q35">
    <cfRule type="expression" dxfId="353" priority="6">
      <formula>$S$35="сыграна"</formula>
    </cfRule>
  </conditionalFormatting>
  <conditionalFormatting sqref="I36:Q36">
    <cfRule type="expression" dxfId="352" priority="7">
      <formula>$S$36="сыграна"</formula>
    </cfRule>
  </conditionalFormatting>
  <conditionalFormatting sqref="I37:Q37">
    <cfRule type="expression" dxfId="351" priority="8">
      <formula>$S$37="сыграна"</formula>
    </cfRule>
  </conditionalFormatting>
  <conditionalFormatting sqref="I38:Q38">
    <cfRule type="expression" dxfId="350" priority="9">
      <formula>$S$38="сыграна"</formula>
    </cfRule>
  </conditionalFormatting>
  <conditionalFormatting sqref="I39:Q39">
    <cfRule type="expression" dxfId="349" priority="10">
      <formula>$S$39="сыграна"</formula>
    </cfRule>
  </conditionalFormatting>
  <conditionalFormatting sqref="I40:Q40">
    <cfRule type="expression" dxfId="348" priority="11">
      <formula>$S$40="сыграна"</formula>
    </cfRule>
  </conditionalFormatting>
  <conditionalFormatting sqref="I41:Q41">
    <cfRule type="expression" dxfId="347" priority="12">
      <formula>$S$41="сыграна"</formula>
    </cfRule>
  </conditionalFormatting>
  <conditionalFormatting sqref="I42:Q42">
    <cfRule type="expression" dxfId="346" priority="13">
      <formula>$S$42="сыграна"</formula>
    </cfRule>
  </conditionalFormatting>
  <conditionalFormatting sqref="I43:Q43">
    <cfRule type="expression" dxfId="345" priority="14">
      <formula>$S$43="сыграна"</formula>
    </cfRule>
  </conditionalFormatting>
  <conditionalFormatting sqref="I46:Q46">
    <cfRule type="expression" dxfId="344" priority="17">
      <formula>$S$46="сыграна"</formula>
    </cfRule>
  </conditionalFormatting>
  <conditionalFormatting sqref="I47:Q47">
    <cfRule type="expression" dxfId="343" priority="18">
      <formula>$S$47="сыграна"</formula>
    </cfRule>
  </conditionalFormatting>
  <conditionalFormatting sqref="I48:Q48">
    <cfRule type="expression" dxfId="342" priority="19">
      <formula>$S$48="сыграна"</formula>
    </cfRule>
  </conditionalFormatting>
  <conditionalFormatting sqref="I49:Q49">
    <cfRule type="expression" dxfId="341" priority="20">
      <formula>$S$49="сыграна"</formula>
    </cfRule>
  </conditionalFormatting>
  <conditionalFormatting sqref="I50:Q50">
    <cfRule type="expression" dxfId="340" priority="21">
      <formula>$S$50="сыграна"</formula>
    </cfRule>
  </conditionalFormatting>
  <conditionalFormatting sqref="I51:Q51">
    <cfRule type="expression" dxfId="339" priority="22">
      <formula>$S$51="сыграна"</formula>
    </cfRule>
  </conditionalFormatting>
  <conditionalFormatting sqref="I52:Q52">
    <cfRule type="expression" dxfId="338" priority="23">
      <formula>$S$52="сыграна"</formula>
    </cfRule>
  </conditionalFormatting>
  <conditionalFormatting sqref="I53:Q53">
    <cfRule type="expression" dxfId="337" priority="24">
      <formula>$S$53="сыграна"</formula>
    </cfRule>
  </conditionalFormatting>
  <conditionalFormatting sqref="I54:Q54">
    <cfRule type="expression" dxfId="336" priority="25">
      <formula>$S$54="сыграна"</formula>
    </cfRule>
  </conditionalFormatting>
  <conditionalFormatting sqref="I55:Q55">
    <cfRule type="expression" dxfId="335" priority="26">
      <formula>$S$55="сыграна"</formula>
    </cfRule>
  </conditionalFormatting>
  <conditionalFormatting sqref="I33:R33 P10:P12 L22:L24">
    <cfRule type="expression" dxfId="334" priority="31">
      <formula>$S$33="встреча играется"</formula>
    </cfRule>
  </conditionalFormatting>
  <conditionalFormatting sqref="I33:R33">
    <cfRule type="expression" dxfId="333" priority="4">
      <formula>$S$33="сыграна"</formula>
    </cfRule>
  </conditionalFormatting>
  <conditionalFormatting sqref="I34:R34 O13:O15 M19:M21">
    <cfRule type="expression" dxfId="332" priority="32">
      <formula>$S$34="встреча играется"</formula>
    </cfRule>
  </conditionalFormatting>
  <conditionalFormatting sqref="I34:R34">
    <cfRule type="expression" dxfId="331" priority="5">
      <formula>$S$34="сыграна"</formula>
    </cfRule>
  </conditionalFormatting>
  <conditionalFormatting sqref="I35:R35 Q7:Q9 K25:K27">
    <cfRule type="expression" dxfId="330" priority="33">
      <formula>$S$35="встреча играется"</formula>
    </cfRule>
  </conditionalFormatting>
  <conditionalFormatting sqref="I36:R36 R16:R18 N28:N30">
    <cfRule type="expression" dxfId="329" priority="34">
      <formula>$S$36="встреча играется"</formula>
    </cfRule>
  </conditionalFormatting>
  <conditionalFormatting sqref="I37:R37 O10:O12 L19:L21">
    <cfRule type="expression" dxfId="328" priority="35">
      <formula>$S$37="встреча играется"</formula>
    </cfRule>
  </conditionalFormatting>
  <conditionalFormatting sqref="I38:R38 P7:P9 K22:K24">
    <cfRule type="expression" dxfId="327" priority="36">
      <formula>$S$38="встреча играется"</formula>
    </cfRule>
  </conditionalFormatting>
  <conditionalFormatting sqref="I39:R39 R13:R15 M28:M30">
    <cfRule type="expression" dxfId="326" priority="37">
      <formula>$S$39="встреча играется"</formula>
    </cfRule>
  </conditionalFormatting>
  <conditionalFormatting sqref="I40:R40 Q16:Q18 N25:N27">
    <cfRule type="expression" dxfId="325" priority="38">
      <formula>$S$40="встреча играется"</formula>
    </cfRule>
  </conditionalFormatting>
  <conditionalFormatting sqref="I41:R41 O7:O9 K19:K21">
    <cfRule type="expression" dxfId="324" priority="39">
      <formula>$S$41="встреча играется"</formula>
    </cfRule>
  </conditionalFormatting>
  <conditionalFormatting sqref="I42:R42 R10:R12 L28:L30">
    <cfRule type="expression" dxfId="323" priority="40">
      <formula>$S$42="встреча играется"</formula>
    </cfRule>
  </conditionalFormatting>
  <conditionalFormatting sqref="I43:R43 P16:P18 N22:N24">
    <cfRule type="expression" dxfId="322" priority="41">
      <formula>$S$43="встреча играется"</formula>
    </cfRule>
  </conditionalFormatting>
  <conditionalFormatting sqref="I44:R44 Q13:Q15 M25:M27">
    <cfRule type="expression" dxfId="321" priority="42">
      <formula>$S$44="встреча играется"</formula>
    </cfRule>
  </conditionalFormatting>
  <conditionalFormatting sqref="I44:R44">
    <cfRule type="expression" dxfId="320" priority="15">
      <formula>$S$44="сыграна"</formula>
    </cfRule>
  </conditionalFormatting>
  <conditionalFormatting sqref="I45:R45 R7:R9 K28:K30">
    <cfRule type="expression" dxfId="319" priority="43">
      <formula>$S$45="встреча играется"</formula>
    </cfRule>
  </conditionalFormatting>
  <conditionalFormatting sqref="I45:R45">
    <cfRule type="expression" dxfId="318" priority="16">
      <formula>$S$45="сыграна"</formula>
    </cfRule>
  </conditionalFormatting>
  <conditionalFormatting sqref="I46:R46 O16:O18 N19:N21">
    <cfRule type="expression" dxfId="317" priority="44">
      <formula>$S$46="встреча играется"</formula>
    </cfRule>
  </conditionalFormatting>
  <conditionalFormatting sqref="I47:R47 Q10:Q12 L25:L27">
    <cfRule type="expression" dxfId="316" priority="45">
      <formula>$S$47="встреча играется"</formula>
    </cfRule>
  </conditionalFormatting>
  <conditionalFormatting sqref="I48:R48 P13:P15 M22:M24">
    <cfRule type="expression" dxfId="315" priority="46">
      <formula>$S$48="встреча играется"</formula>
    </cfRule>
  </conditionalFormatting>
  <conditionalFormatting sqref="I49:R49 M7:M9 K13:K15">
    <cfRule type="expression" dxfId="314" priority="47">
      <formula>$S$49="встреча играется"</formula>
    </cfRule>
  </conditionalFormatting>
  <conditionalFormatting sqref="I50:R50 N10:N12 L16:L18">
    <cfRule type="expression" dxfId="313" priority="48">
      <formula>$S$50="встреча играется"</formula>
    </cfRule>
  </conditionalFormatting>
  <conditionalFormatting sqref="I51:R51 Q19:Q21 O25:O27">
    <cfRule type="expression" dxfId="312" priority="49">
      <formula>$S$51="встреча играется"</formula>
    </cfRule>
  </conditionalFormatting>
  <conditionalFormatting sqref="I52:R52 R22:R24 P28:P30">
    <cfRule type="expression" dxfId="311" priority="50">
      <formula>$S$52="встреча играется"</formula>
    </cfRule>
  </conditionalFormatting>
  <conditionalFormatting sqref="I53:R53 N7:N9 K16:K18">
    <cfRule type="expression" dxfId="310" priority="51">
      <formula>$S$53="встреча играется"</formula>
    </cfRule>
  </conditionalFormatting>
  <conditionalFormatting sqref="I54:R54 M10:M12 L13:L15">
    <cfRule type="expression" dxfId="309" priority="52">
      <formula>$S$54="встреча играется"</formula>
    </cfRule>
  </conditionalFormatting>
  <conditionalFormatting sqref="I55:R55 Q22:Q24 P25:P27">
    <cfRule type="expression" dxfId="308" priority="27">
      <formula>$S$55="встреча играется"</formula>
    </cfRule>
  </conditionalFormatting>
  <conditionalFormatting sqref="I56:R56 R19:R21 O28:O30">
    <cfRule type="expression" dxfId="307" priority="53">
      <formula>$S$56="встреча играется"</formula>
    </cfRule>
  </conditionalFormatting>
  <conditionalFormatting sqref="I56:R56">
    <cfRule type="expression" dxfId="306" priority="3">
      <formula>$S$56="сыграна"</formula>
    </cfRule>
  </conditionalFormatting>
  <conditionalFormatting sqref="I57:R57 L7:L9 K10:K12">
    <cfRule type="expression" dxfId="305" priority="54">
      <formula>$S$57="встреча играется"</formula>
    </cfRule>
  </conditionalFormatting>
  <conditionalFormatting sqref="I57:R57">
    <cfRule type="expression" dxfId="304" priority="2">
      <formula>$S$57="сыграна"</formula>
    </cfRule>
  </conditionalFormatting>
  <conditionalFormatting sqref="I58:R58 N13:N15 M16:M18">
    <cfRule type="expression" dxfId="303" priority="55">
      <formula>$S$58="встреча играется"</formula>
    </cfRule>
  </conditionalFormatting>
  <conditionalFormatting sqref="I58:R58">
    <cfRule type="expression" dxfId="302" priority="28">
      <formula>$S$58="сыграна"</formula>
    </cfRule>
  </conditionalFormatting>
  <conditionalFormatting sqref="I59:R59 P19:P21 O22:O24">
    <cfRule type="expression" dxfId="301" priority="56">
      <formula>$S$59="встреча играется"</formula>
    </cfRule>
  </conditionalFormatting>
  <conditionalFormatting sqref="I59:R59">
    <cfRule type="expression" dxfId="300" priority="29">
      <formula>$S$59="сыграна"</formula>
    </cfRule>
  </conditionalFormatting>
  <conditionalFormatting sqref="I60:R60 R25:R27 Q28:Q30">
    <cfRule type="expression" dxfId="299" priority="57">
      <formula>$S$60="встреча играется"</formula>
    </cfRule>
  </conditionalFormatting>
  <conditionalFormatting sqref="I60:R60">
    <cfRule type="expression" dxfId="298" priority="30">
      <formula>$S$60="сыграна"</formula>
    </cfRule>
  </conditionalFormatting>
  <conditionalFormatting sqref="J7:J30">
    <cfRule type="endsWith" dxfId="297" priority="1" operator="endsWith" text="+">
      <formula>RIGHT((J7),LEN("+"))=("+")</formula>
    </cfRule>
  </conditionalFormatting>
  <dataValidations count="1">
    <dataValidation type="list" allowBlank="1" sqref="P33:P60" xr:uid="{00000000-0002-0000-4400-000000000000}">
      <formula1>'E7'!Список_счета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0000"/>
  </sheetPr>
  <dimension ref="A1:AG1000"/>
  <sheetViews>
    <sheetView showGridLines="0" tabSelected="1" topLeftCell="C1" workbookViewId="0">
      <selection activeCell="J4" sqref="J4"/>
    </sheetView>
  </sheetViews>
  <sheetFormatPr defaultColWidth="14.42578125" defaultRowHeight="15" customHeight="1"/>
  <cols>
    <col min="1" max="1" width="2.28515625" customWidth="1"/>
    <col min="2" max="2" width="2.42578125" customWidth="1"/>
    <col min="3" max="3" width="3" customWidth="1"/>
    <col min="4" max="4" width="30.28515625" customWidth="1"/>
    <col min="5" max="5" width="8.140625" customWidth="1"/>
    <col min="6" max="6" width="2.7109375" customWidth="1"/>
    <col min="7" max="7" width="4.85546875" customWidth="1"/>
    <col min="8" max="8" width="7.5703125" customWidth="1"/>
    <col min="9" max="9" width="3.28515625" customWidth="1"/>
    <col min="10" max="10" width="46.42578125" customWidth="1"/>
    <col min="11" max="19" width="8.7109375" customWidth="1"/>
    <col min="20" max="20" width="9.5703125" customWidth="1"/>
    <col min="21" max="21" width="11.42578125" customWidth="1"/>
    <col min="22" max="22" width="11" customWidth="1"/>
    <col min="23" max="33" width="8.7109375" customWidth="1"/>
  </cols>
  <sheetData>
    <row r="1" spans="1:33" ht="20.25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150</v>
      </c>
      <c r="L1" s="167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8" t="s">
        <v>4</v>
      </c>
      <c r="H6" s="12" t="s">
        <v>7</v>
      </c>
      <c r="I6" s="12" t="s">
        <v>8</v>
      </c>
      <c r="J6" s="79" t="s">
        <v>9</v>
      </c>
      <c r="K6" s="14" t="s">
        <v>10</v>
      </c>
      <c r="L6" s="15" t="s">
        <v>11</v>
      </c>
      <c r="M6" s="15" t="s">
        <v>12</v>
      </c>
      <c r="N6" s="15" t="s">
        <v>13</v>
      </c>
      <c r="O6" s="16" t="s">
        <v>14</v>
      </c>
      <c r="P6" s="15" t="s">
        <v>15</v>
      </c>
      <c r="Q6" s="15" t="s">
        <v>16</v>
      </c>
      <c r="R6" s="15" t="s">
        <v>17</v>
      </c>
      <c r="S6" s="17" t="s">
        <v>151</v>
      </c>
      <c r="T6" s="18" t="s">
        <v>18</v>
      </c>
      <c r="U6" s="15" t="s">
        <v>19</v>
      </c>
      <c r="V6" s="1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 t="s">
        <v>662</v>
      </c>
      <c r="E7" s="22"/>
      <c r="F7" s="1"/>
      <c r="G7" s="150">
        <v>1</v>
      </c>
      <c r="H7" s="97"/>
      <c r="I7" s="97"/>
      <c r="J7" s="100" t="s">
        <v>663</v>
      </c>
      <c r="K7" s="117"/>
      <c r="L7" s="23" t="str">
        <f>IF(LEFT(P68,1)="L",0,(IF(P68="","",(IF(LEFT(P68,1)&gt;RIGHT(P68,1),2,1)))))</f>
        <v/>
      </c>
      <c r="M7" s="23" t="str">
        <f>IF(LEFT(P60,1)="L",0,(IF(P60="","",(IF(LEFT(P60,1)&gt;RIGHT(P60,1),2,1)))))</f>
        <v/>
      </c>
      <c r="N7" s="23" t="str">
        <f>IF(RIGHT(P56,1)="L",0,(IF(P56="","",(IF(RIGHT(P56,1)&gt;LEFT(P56,1),2,1)))))</f>
        <v/>
      </c>
      <c r="O7" s="24">
        <f>IF(LEFT(P53,1)="L",0,(IF(P53="","",(IF(LEFT(P53,1)&gt;RIGHT(P53,1),2,1)))))</f>
        <v>1</v>
      </c>
      <c r="P7" s="23">
        <f>IF(RIGHT(P48,1)="L",0,(IF(P48="","",(IF(RIGHT(P48,1)&gt;LEFT(P48,1),2,1)))))</f>
        <v>1</v>
      </c>
      <c r="Q7" s="23" t="str">
        <f>IF(LEFT(P45,1)="L",0,(IF(P45="","",(IF(LEFT(P45,1)&gt;RIGHT(P45,1),2,1)))))</f>
        <v/>
      </c>
      <c r="R7" s="23" t="str">
        <f>IF(RIGHT(P42,1)="L",0,(IF(P42="","",(IF(RIGHT(P42,1)&gt;LEFT(P42,1),2,1)))))</f>
        <v/>
      </c>
      <c r="S7" s="25">
        <f>IF(LEFT(P39,1)="L",0,(IF(P39="","",(IF(LEFT(P39,1)&gt;RIGHT(P39,1),2,1)))))</f>
        <v>2</v>
      </c>
      <c r="T7" s="109">
        <f>IF((AND(COUNTIF(J7:J33,"&gt;""")&gt;2,COUNTIF(P36:P71,"&gt;""")&gt;0)),SUM(K7,L7,M7,N7,O7,P7,Q7,R7,S7),"")</f>
        <v>4</v>
      </c>
      <c r="U7" s="166"/>
      <c r="V7" s="91" t="s">
        <v>12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 t="s">
        <v>664</v>
      </c>
      <c r="E8" s="22"/>
      <c r="F8" s="1"/>
      <c r="G8" s="118"/>
      <c r="H8" s="98"/>
      <c r="I8" s="98"/>
      <c r="J8" s="101"/>
      <c r="K8" s="118"/>
      <c r="L8" s="26" t="str">
        <f>IF(LEFT(P68,1)="W",$M$4&amp;":0(W)",IF(LEFT(P68,1)="L","0:"&amp;$M$4&amp;"(L)",IF(P68="","",P68)))</f>
        <v/>
      </c>
      <c r="M8" s="26" t="str">
        <f>IF(LEFT(P60,1)="W",$M$4&amp;":0(W)",IF(LEFT(P60,1)="L","0:"&amp;$M$4&amp;"(L)",IF(P60="","",P60)))</f>
        <v/>
      </c>
      <c r="N8" s="26" t="str">
        <f>IF(RIGHT(P56,1)="W",$M$4&amp;":0(W)",IF(RIGHT(P56,1)="L","0:"&amp;$M$4&amp;"(L)",IF(P56="","",RIGHT(P56,1)&amp;":"&amp;LEFT(P56,1))))</f>
        <v/>
      </c>
      <c r="O8" s="28" t="str">
        <f>IF(LEFT(P53,1)="W",$M$4&amp;":0(W)",IF(LEFT(P53,1)="L","0:"&amp;$M$4&amp;"(L)",IF(P53="","",P53)))</f>
        <v>0:3</v>
      </c>
      <c r="P8" s="26" t="str">
        <f>IF(RIGHT(P48,1)="W",$M$4&amp;":0(W)",IF(RIGHT(P48,1)="L","0:"&amp;$M$4&amp;"(L)",IF(P48="","",RIGHT(P48,1)&amp;":"&amp;LEFT(P48,1))))</f>
        <v>0:3</v>
      </c>
      <c r="Q8" s="26" t="str">
        <f>IF(LEFT(P45,1)="W",$M$4&amp;":0(W)",IF(LEFT(P45,1)="L","0:"&amp;$M$4&amp;"(L)",IF(P45="","",P45)))</f>
        <v/>
      </c>
      <c r="R8" s="26" t="str">
        <f>IF(RIGHT(P42,1)="W",$M$4&amp;":0(W)",IF(RIGHT(P42,1)="L","0:"&amp;$M$4&amp;"(L)",IF(P42="","",RIGHT(P42,1)&amp;":"&amp;LEFT(P42,1))))</f>
        <v/>
      </c>
      <c r="S8" s="39" t="str">
        <f>IF(LEFT(P39,1)="W",$M$4&amp;":0(W)",IF(LEFT(P39,1)="L","0:"&amp;$M$4&amp;"(L)",IF(P39="","",P39)))</f>
        <v>3:0</v>
      </c>
      <c r="T8" s="110"/>
      <c r="U8" s="107"/>
      <c r="V8" s="9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69" t="s">
        <v>573</v>
      </c>
      <c r="E9" s="22"/>
      <c r="F9" s="1"/>
      <c r="G9" s="119"/>
      <c r="H9" s="99"/>
      <c r="I9" s="99"/>
      <c r="J9" s="102"/>
      <c r="K9" s="119"/>
      <c r="L9" s="30" t="str">
        <f>IF(P68="","",IF(Q68="","",Q68))</f>
        <v/>
      </c>
      <c r="M9" s="30" t="str">
        <f>IF(P60="","",IF(Q60="","",Q60))</f>
        <v/>
      </c>
      <c r="N9" s="30" t="str">
        <f>IF(P56="","",IF(Q56="","",REPLACE(SUBSTITUTE(SUBSTITUTE(SUBSTITUTE(SUBSTITUTE(","&amp;Q56,",-","#"),",","-"),"#",","),"-",",-"),1,1,"")))</f>
        <v/>
      </c>
      <c r="O9" s="31" t="str">
        <f>IF(P53="","",IF(Q53="","",Q53))</f>
        <v/>
      </c>
      <c r="P9" s="30" t="str">
        <f>IF(P48="","",IF(Q48="","",REPLACE(SUBSTITUTE(SUBSTITUTE(SUBSTITUTE(SUBSTITUTE(","&amp;Q48,",-","#"),",","-"),"#",","),"-",",-"),1,1,"")))</f>
        <v/>
      </c>
      <c r="Q9" s="30" t="str">
        <f>IF(P45="","",IF(Q45="","",Q45))</f>
        <v/>
      </c>
      <c r="R9" s="30" t="str">
        <f>IF(P42="","",IF(Q42="","",REPLACE(SUBSTITUTE(SUBSTITUTE(SUBSTITUTE(SUBSTITUTE(","&amp;Q42,",-","#"),",","-"),"#",","),"-",",-"),1,1,"")))</f>
        <v/>
      </c>
      <c r="S9" s="32" t="str">
        <f>IF(P39="","",IF(Q39="","",Q39))</f>
        <v/>
      </c>
      <c r="T9" s="111"/>
      <c r="U9" s="108"/>
      <c r="V9" s="9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69" t="s">
        <v>665</v>
      </c>
      <c r="E10" s="22"/>
      <c r="F10" s="1"/>
      <c r="G10" s="150">
        <v>2</v>
      </c>
      <c r="H10" s="97"/>
      <c r="I10" s="97"/>
      <c r="J10" s="100" t="s">
        <v>664</v>
      </c>
      <c r="K10" s="33" t="str">
        <f>IF(RIGHT(P68,1)="L",0,(IF(P68="","",(IF(RIGHT(P68,1)&gt;LEFT(P68,1),2,1)))))</f>
        <v/>
      </c>
      <c r="L10" s="106"/>
      <c r="M10" s="23" t="str">
        <f>IF(RIGHT(P64,1)="L",0,(IF(P64="","",(IF(RIGHT(P64,1)&gt;LEFT(P64,1),2,1)))))</f>
        <v/>
      </c>
      <c r="N10" s="23" t="str">
        <f>IF(LEFT(P52,1)="L",0,(IF(P52="","",(IF(LEFT(P52,1)&gt;RIGHT(P52,1),2,1)))))</f>
        <v/>
      </c>
      <c r="O10" s="24" t="str">
        <f>IF(LEFT(P61,1)="L",0,(IF(P61="","",(IF(LEFT(P61,1)&gt;RIGHT(P61,1),2,1)))))</f>
        <v/>
      </c>
      <c r="P10" s="23" t="str">
        <f>IF(LEFT(P44,1)="L",0,(IF(P44="","",(IF(LEFT(P44,1)&gt;RIGHT(P44,1),2,1)))))</f>
        <v/>
      </c>
      <c r="Q10" s="23" t="str">
        <f>IF(RIGHT(P40,1)="L",0,(IF(P40="","",(IF(RIGHT(P40,1)&gt;LEFT(P40,1),2,1)))))</f>
        <v/>
      </c>
      <c r="R10" s="23" t="str">
        <f>IF(LEFT(P37,1)="L",0,(IF(P37="","",(IF(LEFT(P37,1)&gt;RIGHT(P37,1),2,1)))))</f>
        <v/>
      </c>
      <c r="S10" s="25" t="str">
        <f>IF(RIGHT(P58,1)="L",0,(IF(P58="","",(IF(RIGHT(P58,1)&gt;LEFT(P58,1),2,1)))))</f>
        <v/>
      </c>
      <c r="T10" s="109">
        <f>IF((AND(COUNTIF(J7:J33,"&gt;""")&gt;2,COUNTIF(P36:P71,"&gt;""")&gt;0)),SUM(K10,L10,M10,N10,O10,P10,Q10,R10,S10),"")</f>
        <v>0</v>
      </c>
      <c r="U10" s="166"/>
      <c r="V10" s="91" t="s">
        <v>14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 t="s">
        <v>666</v>
      </c>
      <c r="E11" s="22"/>
      <c r="F11" s="1"/>
      <c r="G11" s="118"/>
      <c r="H11" s="98"/>
      <c r="I11" s="98"/>
      <c r="J11" s="101"/>
      <c r="K11" s="34" t="str">
        <f>IF(RIGHT(P68,1)="W",$M$4&amp;":0(W)",IF(RIGHT(P68,1)="L","0:"&amp;$M$4&amp;"(L)",IF(P68="","",RIGHT(P68,1)&amp;":"&amp;LEFT(P68,1))))</f>
        <v/>
      </c>
      <c r="L11" s="107"/>
      <c r="M11" s="26" t="str">
        <f>IF(RIGHT(P64,1)="W",$M$4&amp;":0(W)",IF(RIGHT(P64,1)="L","0:"&amp;$M$4&amp;"(L)",IF(P64="","",RIGHT(P64,1)&amp;":"&amp;LEFT(P64,1))))</f>
        <v/>
      </c>
      <c r="N11" s="26" t="str">
        <f>IF(LEFT(P52,1)="W",$M$4&amp;":0(W)",IF(LEFT(P52,1)="L","0:"&amp;$M$4&amp;"(L)",IF(P52="","",P52)))</f>
        <v/>
      </c>
      <c r="O11" s="35" t="str">
        <f>IF(LEFT(P61,1)="W",$M$4&amp;":0(W)",IF(LEFT(P61,1)="L","0:"&amp;$M$4&amp;"(L)",IF(P61="","",P61)))</f>
        <v/>
      </c>
      <c r="P11" s="26" t="str">
        <f>IF(LEFT(P44,1)="W",$M$4&amp;":0(W)",IF(LEFT(P44,1)="L","0:"&amp;$M$4&amp;"(L)",IF(P44="","",P44)))</f>
        <v/>
      </c>
      <c r="Q11" s="26" t="str">
        <f>IF(RIGHT(P40,1)="W",$M$4&amp;":0(W)",IF(RIGHT(P40,1)="L","0:"&amp;$M$4&amp;"(L)",IF(P40="","",RIGHT(P40,1)&amp;":"&amp;LEFT(P40,1))))</f>
        <v/>
      </c>
      <c r="R11" s="26" t="str">
        <f>IF(LEFT(P37,1)="W",$M$4&amp;":0(W)",IF(LEFT(P37,1)="L","0:"&amp;$M$4&amp;"(L)",IF(P37="","",P37)))</f>
        <v/>
      </c>
      <c r="S11" s="29" t="str">
        <f>IF(RIGHT(P58,1)="W",$M$4&amp;":0(W)",IF(RIGHT(P58,1)="L","0:"&amp;$M$4&amp;"(L)",IF(P58="","",RIGHT(P58,1)&amp;":"&amp;LEFT(P58,1))))</f>
        <v/>
      </c>
      <c r="T11" s="110"/>
      <c r="U11" s="107"/>
      <c r="V11" s="9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 t="s">
        <v>667</v>
      </c>
      <c r="E12" s="22"/>
      <c r="F12" s="1"/>
      <c r="G12" s="119"/>
      <c r="H12" s="99"/>
      <c r="I12" s="99"/>
      <c r="J12" s="102"/>
      <c r="K12" s="36" t="str">
        <f>IF(P68="","",IF(Q68="","",REPLACE(SUBSTITUTE(SUBSTITUTE(SUBSTITUTE(SUBSTITUTE(","&amp;Q68,",-","#"),",","-"),"#",","),"-",",-"),1,1,"")))</f>
        <v/>
      </c>
      <c r="L12" s="108"/>
      <c r="M12" s="30" t="str">
        <f>IF(P64="","",IF(Q64="","",REPLACE(SUBSTITUTE(SUBSTITUTE(SUBSTITUTE(SUBSTITUTE(","&amp;Q64,",-","#"),",","-"),"#",","),"-",",-"),1,1,"")))</f>
        <v/>
      </c>
      <c r="N12" s="30" t="str">
        <f>IF(P52="","",IF(Q52="","",Q52))</f>
        <v/>
      </c>
      <c r="O12" s="31" t="str">
        <f>IF(P61="","",IF(Q61="","",Q61))</f>
        <v/>
      </c>
      <c r="P12" s="30" t="str">
        <f>IF(P44="","",IF(Q44="","",Q44))</f>
        <v/>
      </c>
      <c r="Q12" s="30" t="str">
        <f>IF(P40="","",IF(Q40="","",REPLACE(SUBSTITUTE(SUBSTITUTE(SUBSTITUTE(SUBSTITUTE(","&amp;Q40,",-","#"),",","-"),"#",","),"-",",-"),1,1,"")))</f>
        <v/>
      </c>
      <c r="R12" s="30" t="str">
        <f>IF(P37="","",IF(Q37="","",Q37))</f>
        <v/>
      </c>
      <c r="S12" s="32" t="str">
        <f>IF(P58="","",IF(Q58="","",REPLACE(SUBSTITUTE(SUBSTITUTE(SUBSTITUTE(SUBSTITUTE(","&amp;Q58,",-","#"),",","-"),"#",","),"-",",-"),1,1,"")))</f>
        <v/>
      </c>
      <c r="T12" s="111"/>
      <c r="U12" s="108"/>
      <c r="V12" s="9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 t="s">
        <v>668</v>
      </c>
      <c r="E13" s="22"/>
      <c r="F13" s="1"/>
      <c r="G13" s="150">
        <v>3</v>
      </c>
      <c r="H13" s="97"/>
      <c r="I13" s="97"/>
      <c r="J13" s="100" t="s">
        <v>573</v>
      </c>
      <c r="K13" s="33" t="str">
        <f>IF(RIGHT(P60,1)="L",0,(IF(P60="","",(IF(RIGHT(P60,1)&gt;LEFT(P60,1),2,1)))))</f>
        <v/>
      </c>
      <c r="L13" s="23" t="str">
        <f>IF(LEFT(P64,1)="L",0,(IF(P64="","",(IF(LEFT(P64,1)&gt;RIGHT(P64,1),2,1)))))</f>
        <v/>
      </c>
      <c r="M13" s="106"/>
      <c r="N13" s="23" t="str">
        <f>IF(LEFT(P69,1)="L",0,(IF(P69="","",(IF(LEFT(P69,1)&gt;RIGHT(P69,1),2,1)))))</f>
        <v/>
      </c>
      <c r="O13" s="24" t="str">
        <f>IF(RIGHT(P57,1)="L",0,(IF(P57="","",(IF(RIGHT(P57,1)&gt;LEFT(P57,1),2,1)))))</f>
        <v/>
      </c>
      <c r="P13" s="23" t="str">
        <f>IF(RIGHT(P41,1)="L",0,(IF(P41="","",(IF(RIGHT(P41,1)&gt;LEFT(P41,1),2,1)))))</f>
        <v/>
      </c>
      <c r="Q13" s="23" t="str">
        <f>IF(LEFT(P36,1)="L",0,(IF(P36="","",(IF(LEFT(P36,1)&gt;RIGHT(P36,1),2,1)))))</f>
        <v/>
      </c>
      <c r="R13" s="23" t="str">
        <f>IF(LEFT(P54,1)="L",0,(IF(P54="","",(IF(LEFT(P54,1)&gt;RIGHT(P54,1),2,1)))))</f>
        <v/>
      </c>
      <c r="S13" s="25" t="str">
        <f>IF(RIGHT(P50,1)="L",0,(IF(P50="","",(IF(RIGHT(P50,1)&gt;LEFT(P50,1),2,1)))))</f>
        <v/>
      </c>
      <c r="T13" s="109">
        <f>IF((AND(COUNTIF(J7:J33,"&gt;""")&gt;2,COUNTIF(P36:P71,"&gt;""")&gt;0)),SUM(K13,L13,M13,N13,O13,P13,Q13,R13,S13),"")</f>
        <v>0</v>
      </c>
      <c r="U13" s="166"/>
      <c r="V13" s="91" t="s">
        <v>15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 t="s">
        <v>669</v>
      </c>
      <c r="E14" s="22"/>
      <c r="F14" s="1"/>
      <c r="G14" s="118"/>
      <c r="H14" s="98"/>
      <c r="I14" s="98"/>
      <c r="J14" s="101"/>
      <c r="K14" s="34" t="str">
        <f>IF(RIGHT(P60,1)="W",$M$4&amp;":0(W)",IF(RIGHT(P60,1)="L","0:"&amp;$M$4&amp;"(L)",IF(P60="","",RIGHT(P60,1)&amp;":"&amp;LEFT(P60,1))))</f>
        <v/>
      </c>
      <c r="L14" s="26" t="str">
        <f>IF(LEFT(P64,1)="W",$M$4&amp;":0(W)",IF(LEFT(P64,1)="L","0:"&amp;$M$4&amp;"(L)",IF(P64="","",P64)))</f>
        <v/>
      </c>
      <c r="M14" s="107"/>
      <c r="N14" s="26" t="str">
        <f>IF(LEFT(P69,1)="W",$M$4&amp;":0(W)",IF(LEFT(P69,1)="L","0:"&amp;$M$4&amp;"(L)",IF(P69="","",P69)))</f>
        <v/>
      </c>
      <c r="O14" s="35" t="str">
        <f>IF(RIGHT(P57,1)="W",$M$4&amp;":0(W)",IF(RIGHT(P57,1)="L","0:"&amp;$M$4&amp;"(L)",IF(P57="","",RIGHT(P57,1)&amp;":"&amp;LEFT(P57,1))))</f>
        <v/>
      </c>
      <c r="P14" s="26" t="str">
        <f>IF(RIGHT(P41,1)="W",$M$4&amp;":0(W)",IF(RIGHT(P41,1)="L","0:"&amp;$M$4&amp;"(L)",IF(P41="","",RIGHT(P41,1)&amp;":"&amp;LEFT(P41,1))))</f>
        <v/>
      </c>
      <c r="Q14" s="26" t="str">
        <f>IF(LEFT(P36,1)="W",$M$4&amp;":0(W)",IF(LEFT(P36,1)="L","0:"&amp;$M$4&amp;"(L)",IF(P36="","",P36)))</f>
        <v/>
      </c>
      <c r="R14" s="26" t="str">
        <f>IF(LEFT(P54,1)="W",$M$4&amp;":0(W)",IF(LEFT(P54,1)="L","0:"&amp;$M$4&amp;"(L)",IF(P54="","",P54)))</f>
        <v/>
      </c>
      <c r="S14" s="29" t="str">
        <f>IF(RIGHT(P50,1)="W",$M$4&amp;":0(W)",IF(RIGHT(P50,1)="L","0:"&amp;$M$4&amp;"(L)",IF(P50="","",RIGHT(P50,1)&amp;":"&amp;LEFT(P50,1))))</f>
        <v/>
      </c>
      <c r="T14" s="110"/>
      <c r="U14" s="107"/>
      <c r="V14" s="9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0">
        <v>9</v>
      </c>
      <c r="D15" s="21" t="s">
        <v>670</v>
      </c>
      <c r="E15" s="22"/>
      <c r="F15" s="1"/>
      <c r="G15" s="119"/>
      <c r="H15" s="99"/>
      <c r="I15" s="99"/>
      <c r="J15" s="102"/>
      <c r="K15" s="36" t="str">
        <f>IF(P60="","",IF(Q60="","",REPLACE(SUBSTITUTE(SUBSTITUTE(SUBSTITUTE(SUBSTITUTE(","&amp;Q60,",-","#"),",","-"),"#",","),"-",",-"),1,1,"")))</f>
        <v/>
      </c>
      <c r="L15" s="30" t="str">
        <f>IF(P64="","",IF(Q64="","",Q64))</f>
        <v/>
      </c>
      <c r="M15" s="108"/>
      <c r="N15" s="30" t="str">
        <f>IF(P69="","",IF(Q69="","",Q69))</f>
        <v/>
      </c>
      <c r="O15" s="31" t="str">
        <f>IF(P57="","",IF(Q57="","",REPLACE(SUBSTITUTE(SUBSTITUTE(SUBSTITUTE(SUBSTITUTE(","&amp;Q57,",-","#"),",","-"),"#",","),"-",",-"),1,1,"")))</f>
        <v/>
      </c>
      <c r="P15" s="30" t="str">
        <f>IF(P41="","",IF(Q41="","",REPLACE(SUBSTITUTE(SUBSTITUTE(SUBSTITUTE(SUBSTITUTE(","&amp;Q41,",-","#"),",","-"),"#",","),"-",",-"),1,1,"")))</f>
        <v/>
      </c>
      <c r="Q15" s="30" t="str">
        <f>IF(P36="","",IF(Q36="","",Q36))</f>
        <v/>
      </c>
      <c r="R15" s="30" t="str">
        <f>IF(P54="","",IF(Q54="","",Q54))</f>
        <v/>
      </c>
      <c r="S15" s="32" t="str">
        <f>IF(P50="","",IF(Q50="","",REPLACE(SUBSTITUTE(SUBSTITUTE(SUBSTITUTE(SUBSTITUTE(","&amp;Q50,",-","#"),",","-"),"#",","),"-",",-"),1,1,"")))</f>
        <v/>
      </c>
      <c r="T15" s="111"/>
      <c r="U15" s="108"/>
      <c r="V15" s="9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50">
        <v>4</v>
      </c>
      <c r="H16" s="97"/>
      <c r="I16" s="97"/>
      <c r="J16" s="100" t="s">
        <v>665</v>
      </c>
      <c r="K16" s="33" t="str">
        <f>IF(LEFT(P56,1)="L",0,(IF(P56="","",(IF(LEFT(P56,1)&gt;RIGHT(P56,1),2,1)))))</f>
        <v/>
      </c>
      <c r="L16" s="23" t="str">
        <f>IF(RIGHT(P52,1)="L",0,(IF(P52="","",(IF(RIGHT(P52,1)&gt;LEFT(P52,1),2,1)))))</f>
        <v/>
      </c>
      <c r="M16" s="23" t="str">
        <f>IF(RIGHT(P69,1)="L",0,(IF(P69="","",(IF(RIGHT(P69,1)&gt;LEFT(P69,1),2,1)))))</f>
        <v/>
      </c>
      <c r="N16" s="106"/>
      <c r="O16" s="24" t="str">
        <f>IF(RIGHT(P65,1)="L",0,(IF(P65="","",(IF(RIGHT(P65,1)&gt;LEFT(P65,1),2,1)))))</f>
        <v/>
      </c>
      <c r="P16" s="23" t="str">
        <f>IF(LEFT(P38,1)="L",0,(IF(P38="","",(IF(LEFT(P38,1)&gt;RIGHT(P38,1),2,1)))))</f>
        <v/>
      </c>
      <c r="Q16" s="23" t="str">
        <f>IF(LEFT(P62,1)="L",0,(IF(P62="","",(IF(LEFT(P62,1)&gt;RIGHT(P62,1),2,1)))))</f>
        <v/>
      </c>
      <c r="R16" s="23" t="str">
        <f>IF(RIGHT(P51,1)="L",0,(IF(P51="","",(IF(RIGHT(P51,1)&gt;LEFT(P51,1),2,1)))))</f>
        <v/>
      </c>
      <c r="S16" s="25" t="str">
        <f>IF(LEFT(P47,1)="L",0,(IF(P47="","",(IF(LEFT(P47,1)&gt;RIGHT(P47,1),2,1)))))</f>
        <v/>
      </c>
      <c r="T16" s="109">
        <f>IF((AND(COUNTIF(J7:J33,"&gt;""")&gt;2,COUNTIF(P36:P71,"&gt;""")&gt;0)),SUM(K16,L16,M16,N16,O16,P16,Q16,R16,S16),"")</f>
        <v>0</v>
      </c>
      <c r="U16" s="166"/>
      <c r="V16" s="91" t="s">
        <v>16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18"/>
      <c r="H17" s="98"/>
      <c r="I17" s="98"/>
      <c r="J17" s="101"/>
      <c r="K17" s="34" t="str">
        <f>IF(LEFT(P56,1)="W",$M$4&amp;":0(W)",IF(LEFT(P56,1)="L","0:"&amp;$M$4&amp;"(L)",IF(P56="","",P56)))</f>
        <v/>
      </c>
      <c r="L17" s="26" t="str">
        <f>IF(RIGHT(P52,1)="W",$M$4&amp;":0(W)",IF(RIGHT(P52,1)="L","0:"&amp;$M$4&amp;"(L)",IF(P52="","",RIGHT(P52,1)&amp;":"&amp;LEFT(P52,1))))</f>
        <v/>
      </c>
      <c r="M17" s="26" t="str">
        <f>IF(RIGHT(P69,1)="W",$M$4&amp;":0(W)",IF(RIGHT(P69,1)="L","0:"&amp;$M$4&amp;"(L)",IF(P69="","",RIGHT(P69,1)&amp;":"&amp;LEFT(P69,1))))</f>
        <v/>
      </c>
      <c r="N17" s="107"/>
      <c r="O17" s="35" t="str">
        <f>IF(RIGHT(P65,1)="W",$M$4&amp;":0(W)",IF(RIGHT(P65,1)="L","0:"&amp;$M$4&amp;"(L)",IF(P65="","",RIGHT(P65,1)&amp;":"&amp;LEFT(P65,1))))</f>
        <v/>
      </c>
      <c r="P17" s="26" t="str">
        <f>IF(LEFT(P38,1)="W",$M$4&amp;":0(W)",IF(LEFT(P38,1)="L","0:"&amp;$M$4&amp;"(L)",IF(P38="","",P38)))</f>
        <v/>
      </c>
      <c r="Q17" s="26" t="str">
        <f>IF(LEFT(P62,1)="W",$M$4&amp;":0(W)",IF(LEFT(P62,1)="L","0:"&amp;$M$4&amp;"(L)",IF(P62="","",P62)))</f>
        <v/>
      </c>
      <c r="R17" s="26" t="str">
        <f>IF(RIGHT(P51,1)="W",$M$4&amp;":0(W)",IF(RIGHT(P51,1)="L","0:"&amp;$M$4&amp;"(L)",IF(P51="","",RIGHT(P51,1)&amp;":"&amp;LEFT(P51,1))))</f>
        <v/>
      </c>
      <c r="S17" s="29" t="str">
        <f>IF(LEFT(P47,1)="W",$M$4&amp;":0(W)",IF(LEFT(P47,1)="L","0:"&amp;$M$4&amp;"(L)",IF(P47="","",P47)))</f>
        <v/>
      </c>
      <c r="T17" s="110"/>
      <c r="U17" s="107"/>
      <c r="V17" s="9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19"/>
      <c r="H18" s="99"/>
      <c r="I18" s="99"/>
      <c r="J18" s="102"/>
      <c r="K18" s="36" t="str">
        <f>IF(P56="","",IF(Q56="","",Q56))</f>
        <v/>
      </c>
      <c r="L18" s="30" t="str">
        <f>IF(P52="","",IF(Q52="","",REPLACE(SUBSTITUTE(SUBSTITUTE(SUBSTITUTE(SUBSTITUTE(","&amp;Q52,",-","#"),",","-"),"#",","),"-",",-"),1,1,"")))</f>
        <v/>
      </c>
      <c r="M18" s="30" t="str">
        <f>IF(P69="","",IF(Q69="","",REPLACE(SUBSTITUTE(SUBSTITUTE(SUBSTITUTE(SUBSTITUTE(","&amp;Q69,",-","#"),",","-"),"#",","),"-",",-"),1,1,"")))</f>
        <v/>
      </c>
      <c r="N18" s="108"/>
      <c r="O18" s="31" t="str">
        <f>IF(P65="","",IF(Q65="","",REPLACE(SUBSTITUTE(SUBSTITUTE(SUBSTITUTE(SUBSTITUTE(","&amp;Q65,",-","#"),",","-"),"#",","),"-",",-"),1,1,"")))</f>
        <v/>
      </c>
      <c r="P18" s="30" t="str">
        <f>IF(P38="","",IF(Q38="","",Q38))</f>
        <v/>
      </c>
      <c r="Q18" s="30" t="str">
        <f>IF(P62="","",IF(Q62="","",Q62))</f>
        <v/>
      </c>
      <c r="R18" s="30" t="str">
        <f>IF(P51="","",IF(Q51="","",REPLACE(SUBSTITUTE(SUBSTITUTE(SUBSTITUTE(SUBSTITUTE(","&amp;Q51,",-","#"),",","-"),"#",","),"-",",-"),1,1,"")))</f>
        <v/>
      </c>
      <c r="S18" s="32" t="str">
        <f>IF(P47="","",IF(Q47="","",Q47))</f>
        <v/>
      </c>
      <c r="T18" s="111"/>
      <c r="U18" s="108"/>
      <c r="V18" s="9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50">
        <v>5</v>
      </c>
      <c r="H19" s="97"/>
      <c r="I19" s="97"/>
      <c r="J19" s="100" t="s">
        <v>671</v>
      </c>
      <c r="K19" s="33">
        <f>IF(RIGHT(P53,1)="L",0,(IF(P53="","",(IF(RIGHT(P53,1)&gt;LEFT(P53,1),2,1)))))</f>
        <v>2</v>
      </c>
      <c r="L19" s="23" t="str">
        <f>IF(RIGHT(P61,1)="L",0,(IF(P61="","",(IF(RIGHT(P61,1)&gt;LEFT(P61,1),2,1)))))</f>
        <v/>
      </c>
      <c r="M19" s="23" t="str">
        <f>IF(LEFT(P57,1)="L",0,(IF(P57="","",(IF(LEFT(P57,1)&gt;RIGHT(P57,1),2,1)))))</f>
        <v/>
      </c>
      <c r="N19" s="23" t="str">
        <f>IF(LEFT(P65,1)="L",0,(IF(P65="","",(IF(LEFT(P65,1)&gt;RIGHT(P65,1),2,1)))))</f>
        <v/>
      </c>
      <c r="O19" s="103"/>
      <c r="P19" s="23">
        <f>IF(LEFT(P70,1)="L",0,(IF(P70="","",(IF(LEFT(P70,1)&gt;RIGHT(P70,1),2,1)))))</f>
        <v>2</v>
      </c>
      <c r="Q19" s="23" t="str">
        <f>IF(RIGHT(P49,1)="L",0,(IF(P49="","",(IF(RIGHT(P49,1)&gt;LEFT(P49,1),2,1)))))</f>
        <v/>
      </c>
      <c r="R19" s="23" t="str">
        <f>IF(LEFT(P46,1)="L",0,(IF(P46="","",(IF(LEFT(P46,1)&gt;RIGHT(P46,1),2,1)))))</f>
        <v/>
      </c>
      <c r="S19" s="25">
        <f>IF(RIGHT(P43,1)="L",0,(IF(P43="","",(IF(RIGHT(P43,1)&gt;LEFT(P43,1),2,1)))))</f>
        <v>2</v>
      </c>
      <c r="T19" s="109">
        <f>IF((AND(COUNTIF(J7:J33,"&gt;""")&gt;2,COUNTIF(P36:P71,"&gt;""")&gt;0)),SUM(K19,L19,M19,N19,O19,P19,Q19,R19,S19),"")</f>
        <v>6</v>
      </c>
      <c r="U19" s="166"/>
      <c r="V19" s="91" t="s">
        <v>10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18"/>
      <c r="H20" s="98"/>
      <c r="I20" s="98"/>
      <c r="J20" s="101"/>
      <c r="K20" s="34" t="str">
        <f>IF(RIGHT(P53,1)="W",$M$4&amp;":0(W)",IF(RIGHT(P53,1)="L","0:"&amp;$M$4&amp;"(L)",IF(P53="","",RIGHT(P53,1)&amp;":"&amp;LEFT(P53,1))))</f>
        <v>3:0</v>
      </c>
      <c r="L20" s="26" t="str">
        <f>IF(RIGHT(P61,1)="W",$M$4&amp;":0(W)",IF(RIGHT(P61,1)="L","0:"&amp;$M$4&amp;"(L)",IF(P61="","",RIGHT(P61,1)&amp;":"&amp;LEFT(P61,1))))</f>
        <v/>
      </c>
      <c r="M20" s="26" t="str">
        <f>IF(LEFT(P57,1)="W",$M$4&amp;":0(W)",IF(LEFT(P57,1)="L","0:"&amp;$M$4&amp;"(L)",IF(P57="","",P57)))</f>
        <v/>
      </c>
      <c r="N20" s="26" t="str">
        <f>IF(LEFT(P65,1)="W",$M$4&amp;":0(W)",IF(LEFT(P65,1)="L","0:"&amp;$M$4&amp;"(L)",IF(P65="","",P65)))</f>
        <v/>
      </c>
      <c r="O20" s="104"/>
      <c r="P20" s="27" t="str">
        <f>IF(LEFT(P70,1)="W",$M$4&amp;":0(W)",IF(LEFT(P70,1)="L","0:"&amp;$M$4&amp;"(L)",IF(P70="","",P70)))</f>
        <v>3:2</v>
      </c>
      <c r="Q20" s="26" t="str">
        <f>IF(RIGHT(P49,1)="W",$M$4&amp;":0(W)",IF(RIGHT(P49,1)="L","0:"&amp;$M$4&amp;"(L)",IF(P49="","",RIGHT(P49,1)&amp;":"&amp;LEFT(P49,1))))</f>
        <v/>
      </c>
      <c r="R20" s="26" t="str">
        <f>IF(LEFT(P46,1)="W",$M$4&amp;":0(W)",IF(LEFT(P46,1)="L","0:"&amp;$M$4&amp;"(L)",IF(P46="","",P46)))</f>
        <v/>
      </c>
      <c r="S20" s="29" t="str">
        <f>IF(RIGHT(P43,1)="W",$M$4&amp;":0(W)",IF(RIGHT(P43,1)="L","0:"&amp;$M$4&amp;"(L)",IF(P43="","",RIGHT(P43,1)&amp;":"&amp;LEFT(P43,1))))</f>
        <v>3:0</v>
      </c>
      <c r="T20" s="110"/>
      <c r="U20" s="107"/>
      <c r="V20" s="9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19"/>
      <c r="H21" s="99"/>
      <c r="I21" s="99"/>
      <c r="J21" s="102"/>
      <c r="K21" s="36" t="str">
        <f>IF(P53="","",IF(Q53="","",REPLACE(SUBSTITUTE(SUBSTITUTE(SUBSTITUTE(SUBSTITUTE(","&amp;Q53,",-","#"),",","-"),"#",","),"-",",-"),1,1,"")))</f>
        <v/>
      </c>
      <c r="L21" s="30" t="str">
        <f>IF(P61="","",IF(Q61="","",REPLACE(SUBSTITUTE(SUBSTITUTE(SUBSTITUTE(SUBSTITUTE(","&amp;Q61,",-","#"),",","-"),"#",","),"-",",-"),1,1,"")))</f>
        <v/>
      </c>
      <c r="M21" s="30" t="str">
        <f>IF(P57="","",IF(Q57="","",Q57))</f>
        <v/>
      </c>
      <c r="N21" s="30" t="str">
        <f>IF(P65="","",IF(Q65="","",Q65))</f>
        <v/>
      </c>
      <c r="O21" s="105"/>
      <c r="P21" s="30" t="str">
        <f>IF(P70="","",IF(Q70="","",Q70))</f>
        <v/>
      </c>
      <c r="Q21" s="30" t="str">
        <f>IF(P49="","",IF(Q49="","",REPLACE(SUBSTITUTE(SUBSTITUTE(SUBSTITUTE(SUBSTITUTE(","&amp;Q49,",-","#"),",","-"),"#",","),"-",",-"),1,1,"")))</f>
        <v/>
      </c>
      <c r="R21" s="30" t="str">
        <f>IF(P46="","",IF(Q46="","",Q46))</f>
        <v/>
      </c>
      <c r="S21" s="32" t="str">
        <f>IF(P43="","",IF(Q43="","",REPLACE(SUBSTITUTE(SUBSTITUTE(SUBSTITUTE(SUBSTITUTE(","&amp;Q43,",-","#"),",","-"),"#",","),"-",",-"),1,1,"")))</f>
        <v/>
      </c>
      <c r="T21" s="111"/>
      <c r="U21" s="108"/>
      <c r="V21" s="93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0" t="s">
        <v>35</v>
      </c>
      <c r="C22" s="1"/>
      <c r="D22" s="1"/>
      <c r="E22" s="1"/>
      <c r="F22" s="1"/>
      <c r="G22" s="150">
        <v>6</v>
      </c>
      <c r="H22" s="97"/>
      <c r="I22" s="97"/>
      <c r="J22" s="100" t="s">
        <v>672</v>
      </c>
      <c r="K22" s="33">
        <f>IF(LEFT(P48,1)="L",0,(IF(P48="","",(IF(LEFT(P48,1)&gt;RIGHT(P48,1),2,1)))))</f>
        <v>2</v>
      </c>
      <c r="L22" s="23" t="str">
        <f>IF(RIGHT(P44,1)="L",0,(IF(P44="","",(IF(RIGHT(P44,1)&gt;LEFT(P44,1),2,1)))))</f>
        <v/>
      </c>
      <c r="M22" s="23" t="str">
        <f>IF(LEFT(P41,1)="L",0,(IF(P41="","",(IF(LEFT(P41,1)&gt;RIGHT(P41,1),2,1)))))</f>
        <v/>
      </c>
      <c r="N22" s="23" t="str">
        <f>IF(RIGHT(P38,1)="L",0,(IF(P38="","",(IF(RIGHT(P38,1)&gt;LEFT(P38,1),2,1)))))</f>
        <v/>
      </c>
      <c r="O22" s="24">
        <f>IF(RIGHT(P70,1)="L",0,(IF(P70="","",(IF(RIGHT(P70,1)&gt;LEFT(P70,1),2,1)))))</f>
        <v>1</v>
      </c>
      <c r="P22" s="106"/>
      <c r="Q22" s="23" t="str">
        <f>IF(RIGHT(P66,1)="L",0,(IF(P66="","",(IF(RIGHT(P66,1)&gt;LEFT(P66,1),2,1)))))</f>
        <v/>
      </c>
      <c r="R22" s="23" t="str">
        <f>IF(RIGHT(P59,1)="L",0,(IF(P59="","",(IF(RIGHT(P59,1)&gt;LEFT(P59,1),2,1)))))</f>
        <v/>
      </c>
      <c r="S22" s="25">
        <f>IF(LEFT(P63,1)="L",0,(IF(P63="","",(IF(LEFT(P63,1)&gt;RIGHT(P63,1),2,1)))))</f>
        <v>2</v>
      </c>
      <c r="T22" s="109">
        <f>IF((AND(COUNTIF(J7:J33,"&gt;""")&gt;2,COUNTIF(P36:P71,"&gt;""")&gt;0)),SUM(K22,L22,M22,N22,O22,P22,Q22,R22,S22),"")</f>
        <v>5</v>
      </c>
      <c r="U22" s="166"/>
      <c r="V22" s="91" t="s">
        <v>11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0" t="s">
        <v>37</v>
      </c>
      <c r="C23" s="80"/>
      <c r="D23" s="1"/>
      <c r="E23" s="1"/>
      <c r="F23" s="1"/>
      <c r="G23" s="118"/>
      <c r="H23" s="98"/>
      <c r="I23" s="98"/>
      <c r="J23" s="101"/>
      <c r="K23" s="38" t="str">
        <f>IF(LEFT(P48,1)="W",$M$4&amp;":0(W)",IF(LEFT(P48,1)="L","0:"&amp;$M$4&amp;"(L)",IF(P48="","",P48)))</f>
        <v>3:0</v>
      </c>
      <c r="L23" s="26" t="str">
        <f>IF(RIGHT(P44,1)="W",$M$4&amp;":0(W)",IF(RIGHT(P44,1)="L","0:"&amp;$M$4&amp;"(L)",IF(P44="","",RIGHT(P44,1)&amp;":"&amp;LEFT(P44,1))))</f>
        <v/>
      </c>
      <c r="M23" s="26" t="str">
        <f>IF(LEFT(P41,1)="W",$M$4&amp;":0(W)",IF(LEFT(P41,1)="L","0:"&amp;$M$4&amp;"(L)",IF(P41="","",P41)))</f>
        <v/>
      </c>
      <c r="N23" s="26" t="str">
        <f>IF(RIGHT(P38,1)="W",$M$4&amp;":0(W)",IF(RIGHT(P38,1)="L","0:"&amp;$M$4&amp;"(L)",IF(P38="","",RIGHT(P38,1)&amp;":"&amp;LEFT(P38,1))))</f>
        <v/>
      </c>
      <c r="O23" s="35" t="str">
        <f>IF(RIGHT(P70,1)="W",$M$4&amp;":0(W)",IF(RIGHT(P70,1)="L","0:"&amp;$M$4&amp;"(L)",IF(P70="","",RIGHT(P70,1)&amp;":"&amp;LEFT(P70,1))))</f>
        <v>2:3</v>
      </c>
      <c r="P23" s="107"/>
      <c r="Q23" s="26" t="str">
        <f>IF(RIGHT(P66,1)="W",$M$4&amp;":0(W)",IF(RIGHT(P66,1)="L","0:"&amp;$M$4&amp;"(L)",IF(P66="","",RIGHT(P66,1)&amp;":"&amp;LEFT(P66,1))))</f>
        <v/>
      </c>
      <c r="R23" s="26" t="str">
        <f>IF(RIGHT(P59,1)="W",$M$4&amp;":0(W)",IF(RIGHT(P59,1)="L","0:"&amp;$M$4&amp;"(L)",IF(P59="","",RIGHT(P59,1)&amp;":"&amp;LEFT(P59,1))))</f>
        <v/>
      </c>
      <c r="S23" s="29" t="str">
        <f>IF(LEFT(P63,1)="W",$M$4&amp;":0(W)",IF(LEFT(P63,1)="L","0:"&amp;$M$4&amp;"(L)",IF(P63="","",P63)))</f>
        <v>3:0(W)</v>
      </c>
      <c r="T23" s="110"/>
      <c r="U23" s="107"/>
      <c r="V23" s="9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0" t="s">
        <v>38</v>
      </c>
      <c r="C24" s="80"/>
      <c r="D24" s="1"/>
      <c r="E24" s="1"/>
      <c r="F24" s="1"/>
      <c r="G24" s="119"/>
      <c r="H24" s="99"/>
      <c r="I24" s="99"/>
      <c r="J24" s="102"/>
      <c r="K24" s="36" t="str">
        <f>IF(P48="","",IF(Q48="","",Q48))</f>
        <v/>
      </c>
      <c r="L24" s="30" t="str">
        <f>IF(P44="","",IF(Q44="","",REPLACE(SUBSTITUTE(SUBSTITUTE(SUBSTITUTE(SUBSTITUTE(","&amp;Q44,",-","#"),",","-"),"#",","),"-",",-"),1,1,"")))</f>
        <v/>
      </c>
      <c r="M24" s="30" t="str">
        <f>IF(P41="","",IF(Q41="","",Q41))</f>
        <v/>
      </c>
      <c r="N24" s="30" t="str">
        <f>IF(P38="","",IF(Q38="","",REPLACE(SUBSTITUTE(SUBSTITUTE(SUBSTITUTE(SUBSTITUTE(","&amp;Q38,",-","#"),",","-"),"#",","),"-",",-"),1,1,"")))</f>
        <v/>
      </c>
      <c r="O24" s="31" t="str">
        <f>IF(P70="","",IF(Q70="","",REPLACE(SUBSTITUTE(SUBSTITUTE(SUBSTITUTE(SUBSTITUTE(","&amp;Q70,",-","#"),",","-"),"#",","),"-",",-"),1,1,"")))</f>
        <v/>
      </c>
      <c r="P24" s="108"/>
      <c r="Q24" s="30" t="str">
        <f>IF(P66="","",IF(Q66="","",REPLACE(SUBSTITUTE(SUBSTITUTE(SUBSTITUTE(SUBSTITUTE(","&amp;Q66,",-","#"),",","-"),"#",","),"-",",-"),1,1,"")))</f>
        <v/>
      </c>
      <c r="R24" s="30" t="str">
        <f>IF(P59="","",IF(Q59="","",REPLACE(SUBSTITUTE(SUBSTITUTE(SUBSTITUTE(SUBSTITUTE(","&amp;Q59,",-","#"),",","-"),"#",","),"-",",-"),1,1,"")))</f>
        <v/>
      </c>
      <c r="S24" s="32" t="str">
        <f>IF(P63="","",IF(Q63="","",Q63))</f>
        <v/>
      </c>
      <c r="T24" s="111"/>
      <c r="U24" s="108"/>
      <c r="V24" s="93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0" t="s">
        <v>39</v>
      </c>
      <c r="C25" s="80"/>
      <c r="D25" s="1"/>
      <c r="E25" s="1"/>
      <c r="F25" s="1"/>
      <c r="G25" s="150">
        <v>7</v>
      </c>
      <c r="H25" s="97"/>
      <c r="I25" s="97"/>
      <c r="J25" s="100" t="s">
        <v>668</v>
      </c>
      <c r="K25" s="33" t="str">
        <f>IF(RIGHT(P45,1)="L",0,(IF(P45="","",(IF(RIGHT(P45,1)&gt;LEFT(P45,1),2,1)))))</f>
        <v/>
      </c>
      <c r="L25" s="23" t="str">
        <f>IF(LEFT(P40,1)="L",0,(IF(P40="","",(IF(LEFT(P40,1)&gt;RIGHT(P40,1),2,1)))))</f>
        <v/>
      </c>
      <c r="M25" s="23" t="str">
        <f>IF(RIGHT(P36,1)="L",0,(IF(P36="","",(IF(RIGHT(P36,1)&gt;LEFT(P36,1),2,1)))))</f>
        <v/>
      </c>
      <c r="N25" s="23" t="str">
        <f>IF(RIGHT(P62,1)="L",0,(IF(P62="","",(IF(RIGHT(P62,1)&gt;LEFT(P62,1),2,1)))))</f>
        <v/>
      </c>
      <c r="O25" s="24" t="str">
        <f>IF(LEFT(P49,1)="L",0,(IF(P49="","",(IF(LEFT(P49,1)&gt;RIGHT(P49,1),2,1)))))</f>
        <v/>
      </c>
      <c r="P25" s="24" t="str">
        <f>IF(LEFT(P66,1)="L",0,(IF(P66="","",(IF(LEFT(P66,1)&gt;RIGHT(P66,1),2,1)))))</f>
        <v/>
      </c>
      <c r="Q25" s="106"/>
      <c r="R25" s="23" t="str">
        <f>IF(LEFT(P71,1)="L",0,(IF(P71="","",(IF(LEFT(P71,1)&gt;RIGHT(P71,1),2,1)))))</f>
        <v/>
      </c>
      <c r="S25" s="25" t="str">
        <f>IF(LEFT(P55,1)="L",0,(IF(P55="","",(IF(LEFT(P55,1)&gt;RIGHT(P55,1),2,1)))))</f>
        <v/>
      </c>
      <c r="T25" s="109">
        <f>IF((AND(COUNTIF(J7:J33,"&gt;""")&gt;2,COUNTIF(P36:P71,"&gt;""")&gt;0)),SUM(K25,L25,M25,N25,O25,P25,Q25,R25,S25),"")</f>
        <v>0</v>
      </c>
      <c r="U25" s="166"/>
      <c r="V25" s="91" t="s">
        <v>17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0" t="s">
        <v>41</v>
      </c>
      <c r="C26" s="80"/>
      <c r="D26" s="1"/>
      <c r="E26" s="1"/>
      <c r="F26" s="1"/>
      <c r="G26" s="118"/>
      <c r="H26" s="98"/>
      <c r="I26" s="98"/>
      <c r="J26" s="101"/>
      <c r="K26" s="34" t="str">
        <f>IF(RIGHT(P45,1)="W",$M$4&amp;":0(W)",IF(RIGHT(P45,1)="L","0:"&amp;$M$4&amp;"(L)",IF(P45="","",RIGHT(P45,1)&amp;":"&amp;LEFT(P45,1))))</f>
        <v/>
      </c>
      <c r="L26" s="26" t="str">
        <f>IF(LEFT(P40,1)="W",$M$4&amp;":0(W)",IF(LEFT(P40,1)="L","0:"&amp;$M$4&amp;"(L)",IF(P40="","",P40)))</f>
        <v/>
      </c>
      <c r="M26" s="26" t="str">
        <f>IF(RIGHT(P36,1)="W",$M$4&amp;":0(W)",IF(RIGHT(P36,1)="L","0:"&amp;$M$4&amp;"(L)",IF(P36="","",RIGHT(P36,1)&amp;":"&amp;LEFT(P36,1))))</f>
        <v/>
      </c>
      <c r="N26" s="26" t="str">
        <f>IF(RIGHT(P62,1)="W",$M$4&amp;":0(W)",IF(RIGHT(P62,1)="L","0:"&amp;$M$4&amp;"(L)",IF(P62="","",RIGHT(P62,1)&amp;":"&amp;LEFT(P62,1))))</f>
        <v/>
      </c>
      <c r="O26" s="35" t="str">
        <f>IF(LEFT(P49,1)="W",$M$4&amp;":0(W)",IF(LEFT(P49,1)="L","0:"&amp;$M$4&amp;"(L)",IF(P49="","",P49)))</f>
        <v/>
      </c>
      <c r="P26" s="35" t="str">
        <f>IF(LEFT(P66,1)="W",$M$4&amp;":0(W)",IF(LEFT(P66,1)="L","0:"&amp;$M$4&amp;"(L)",IF(P66="","",P66)))</f>
        <v/>
      </c>
      <c r="Q26" s="107"/>
      <c r="R26" s="26" t="str">
        <f>IF(LEFT(P71,1)="W",$M$4&amp;":0(W)",IF(LEFT(P71,1)="L","0:"&amp;$M$4&amp;"(L)",IF(P71="","",P71)))</f>
        <v/>
      </c>
      <c r="S26" s="29" t="str">
        <f>IF(LEFT(P55,1)="W",$M$4&amp;":0(W)",IF(LEFT(P55,1)="L","0:"&amp;$M$4&amp;"(L)",IF(P55="","",P55)))</f>
        <v/>
      </c>
      <c r="T26" s="110"/>
      <c r="U26" s="107"/>
      <c r="V26" s="9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0" t="s">
        <v>42</v>
      </c>
      <c r="C27" s="80"/>
      <c r="D27" s="1"/>
      <c r="E27" s="1"/>
      <c r="F27" s="1"/>
      <c r="G27" s="119"/>
      <c r="H27" s="99"/>
      <c r="I27" s="99"/>
      <c r="J27" s="102"/>
      <c r="K27" s="36" t="str">
        <f>IF(P45="","",IF(Q45="","",REPLACE(SUBSTITUTE(SUBSTITUTE(SUBSTITUTE(SUBSTITUTE(","&amp;Q45,",-","#"),",","-"),"#",","),"-",",-"),1,1,"")))</f>
        <v/>
      </c>
      <c r="L27" s="30" t="str">
        <f>IF(P40="","",IF(Q40="","",Q40))</f>
        <v/>
      </c>
      <c r="M27" s="30" t="str">
        <f>IF(P36="","",IF(Q36="","",REPLACE(SUBSTITUTE(SUBSTITUTE(SUBSTITUTE(SUBSTITUTE(","&amp;Q36,",-","#"),",","-"),"#",","),"-",",-"),1,1,"")))</f>
        <v/>
      </c>
      <c r="N27" s="30" t="str">
        <f>IF(P62="","",IF(Q62="","",REPLACE(SUBSTITUTE(SUBSTITUTE(SUBSTITUTE(SUBSTITUTE(","&amp;Q62,",-","#"),",","-"),"#",","),"-",",-"),1,1,"")))</f>
        <v/>
      </c>
      <c r="O27" s="31" t="str">
        <f>IF(P49="","",IF(Q49="","",Q49))</f>
        <v/>
      </c>
      <c r="P27" s="31" t="str">
        <f>IF(P66="","",IF(Q66="","",Q66))</f>
        <v/>
      </c>
      <c r="Q27" s="108"/>
      <c r="R27" s="30" t="str">
        <f>IF(P71="","",IF(Q71="","",Q71))</f>
        <v/>
      </c>
      <c r="S27" s="32" t="str">
        <f>IF(P55="","",IF(Q55="","",Q55))</f>
        <v/>
      </c>
      <c r="T27" s="111"/>
      <c r="U27" s="108"/>
      <c r="V27" s="9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0" t="s">
        <v>43</v>
      </c>
      <c r="C28" s="80"/>
      <c r="D28" s="1"/>
      <c r="E28" s="1"/>
      <c r="F28" s="1"/>
      <c r="G28" s="150">
        <v>8</v>
      </c>
      <c r="H28" s="97"/>
      <c r="I28" s="97"/>
      <c r="J28" s="100" t="s">
        <v>669</v>
      </c>
      <c r="K28" s="33" t="str">
        <f>IF(LEFT(P42,1)="L",0,(IF(P42="","",(IF(LEFT(P42,1)&gt;RIGHT(P42,1),2,1)))))</f>
        <v/>
      </c>
      <c r="L28" s="23" t="str">
        <f>IF(RIGHT(P37,1)="L",0,(IF(P37="","",(IF(RIGHT(P37,1)&gt;LEFT(P37,1),2,1)))))</f>
        <v/>
      </c>
      <c r="M28" s="23" t="str">
        <f>IF(RIGHT(P54,1)="L",0,(IF(P54="","",(IF(RIGHT(P54,1)&gt;LEFT(P54,1),2,1)))))</f>
        <v/>
      </c>
      <c r="N28" s="23" t="str">
        <f>IF(LEFT(P51,1)="L",0,(IF(P51="","",(IF(LEFT(P51,1)&gt;RIGHT(P51,1),2,1)))))</f>
        <v/>
      </c>
      <c r="O28" s="24" t="str">
        <f>IF(RIGHT(P46,1)="L",0,(IF(P46="","",(IF(RIGHT(P46,1)&gt;LEFT(P46,1),2,1)))))</f>
        <v/>
      </c>
      <c r="P28" s="24" t="str">
        <f>IF(LEFT(P59,1)="L",0,(IF(P59="","",(IF(LEFT(P59,1)&gt;RIGHT(P59,1),2,1)))))</f>
        <v/>
      </c>
      <c r="Q28" s="23" t="str">
        <f>IF(RIGHT(P71,1)="L",0,(IF(P71="","",(IF(RIGHT(P71,1)&gt;LEFT(P71,1),2,1)))))</f>
        <v/>
      </c>
      <c r="R28" s="106"/>
      <c r="S28" s="25" t="str">
        <f>IF(RIGHT(P67,1)="L",0,(IF(P67="","",(IF(RIGHT(P67,1)&gt;LEFT(P67,1),2,1)))))</f>
        <v/>
      </c>
      <c r="T28" s="109">
        <f>IF((AND(COUNTIF(J7:J33,"&gt;""")&gt;2,COUNTIF(P36:P71,"&gt;""")&gt;0)),SUM(K28,L28,M28,N28,O28,P28,Q28,R28,S28),"")</f>
        <v>0</v>
      </c>
      <c r="U28" s="166"/>
      <c r="V28" s="91" t="s">
        <v>151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0" t="s">
        <v>45</v>
      </c>
      <c r="C29" s="80"/>
      <c r="D29" s="1"/>
      <c r="E29" s="1"/>
      <c r="F29" s="1"/>
      <c r="G29" s="118"/>
      <c r="H29" s="98"/>
      <c r="I29" s="98"/>
      <c r="J29" s="101"/>
      <c r="K29" s="34" t="str">
        <f>IF(LEFT(P42,1)="W",$M$4&amp;":0(W)",IF(LEFT(P42,1)="L","0:"&amp;$M$4&amp;"(L)",IF(P42="","",P42)))</f>
        <v/>
      </c>
      <c r="L29" s="26" t="str">
        <f>IF(RIGHT(P37,1)="W",$M$4&amp;":0(W)",IF(RIGHT(P37,1)="L","0:"&amp;$M$4&amp;"(L)",IF(P37="","",RIGHT(P37,1)&amp;":"&amp;LEFT(P37,1))))</f>
        <v/>
      </c>
      <c r="M29" s="26" t="str">
        <f>IF(RIGHT(P54,1)="W",$M$4&amp;":0(W)",IF(RIGHT(P54,1)="L","0:"&amp;$M$4&amp;"(L)",IF(P54="","",RIGHT(P54,1)&amp;":"&amp;LEFT(P54,1))))</f>
        <v/>
      </c>
      <c r="N29" s="26" t="str">
        <f>IF(LEFT(P51,1)="W",$M$4&amp;":0(W)",IF(LEFT(P51,1)="L","0:"&amp;$M$4&amp;"(L)",IF(P51="","",P51)))</f>
        <v/>
      </c>
      <c r="O29" s="35" t="str">
        <f>IF(RIGHT(P46,1)="W",$M$4&amp;":0(W)",IF(RIGHT(P46,1)="L","0:"&amp;$M$4&amp;"(L)",IF(P46="","",RIGHT(P46,1)&amp;":"&amp;LEFT(P46,1))))</f>
        <v/>
      </c>
      <c r="P29" s="35" t="str">
        <f>IF(LEFT(P59,1)="W",$M$4&amp;":0(W)",IF(LEFT(P59,1)="L","0:"&amp;$M$4&amp;"(L)",IF(P59="","",P59)))</f>
        <v/>
      </c>
      <c r="Q29" s="26" t="str">
        <f>IF(RIGHT(P71,1)="W",$M$4&amp;":0(W)",IF(RIGHT(P71,1)="L","0:"&amp;$M$4&amp;"(L)",IF(P71="","",RIGHT(P71,1)&amp;":"&amp;LEFT(P71,1))))</f>
        <v/>
      </c>
      <c r="R29" s="107"/>
      <c r="S29" s="29" t="str">
        <f>IF(RIGHT(P67,1)="W",$M$4&amp;":0(W)",IF(RIGHT(P67,1)="L","0:"&amp;$M$4&amp;"(L)",IF(P67="","",RIGHT(P67,1)&amp;":"&amp;LEFT(P67,1))))</f>
        <v/>
      </c>
      <c r="T29" s="110"/>
      <c r="U29" s="107"/>
      <c r="V29" s="9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0" t="s">
        <v>46</v>
      </c>
      <c r="C30" s="80"/>
      <c r="D30" s="1"/>
      <c r="E30" s="1"/>
      <c r="F30" s="1"/>
      <c r="G30" s="119"/>
      <c r="H30" s="99"/>
      <c r="I30" s="99"/>
      <c r="J30" s="102"/>
      <c r="K30" s="36" t="str">
        <f>IF(P42="","",IF(Q42="","",Q42))</f>
        <v/>
      </c>
      <c r="L30" s="30" t="str">
        <f>IF(P37="","",IF(Q37="","",REPLACE(SUBSTITUTE(SUBSTITUTE(SUBSTITUTE(SUBSTITUTE(","&amp;Q37,",-","#"),",","-"),"#",","),"-",",-"),1,1,"")))</f>
        <v/>
      </c>
      <c r="M30" s="30" t="str">
        <f>IF(P54="","",IF(Q54="","",REPLACE(SUBSTITUTE(SUBSTITUTE(SUBSTITUTE(SUBSTITUTE(","&amp;Q54,",-","#"),",","-"),"#",","),"-",",-"),1,1,"")))</f>
        <v/>
      </c>
      <c r="N30" s="30" t="str">
        <f>IF(P51="","",IF(Q51="","",Q51))</f>
        <v/>
      </c>
      <c r="O30" s="31" t="str">
        <f>IF(P46="","",IF(Q46="","",REPLACE(SUBSTITUTE(SUBSTITUTE(SUBSTITUTE(SUBSTITUTE(","&amp;Q46,",-","#"),",","-"),"#",","),"-",",-"),1,1,"")))</f>
        <v/>
      </c>
      <c r="P30" s="31" t="str">
        <f>IF(P59="","",IF(Q59="","",Q59))</f>
        <v/>
      </c>
      <c r="Q30" s="30" t="str">
        <f>IF(P71="","",IF(Q71="","",REPLACE(SUBSTITUTE(SUBSTITUTE(SUBSTITUTE(SUBSTITUTE(","&amp;Q71,",-","#"),",","-"),"#",","),"-",",-"),1,1,"")))</f>
        <v/>
      </c>
      <c r="R30" s="108"/>
      <c r="S30" s="32" t="str">
        <f>IF(P67="","",IF(Q67="","",REPLACE(SUBSTITUTE(SUBSTITUTE(SUBSTITUTE(SUBSTITUTE(","&amp;Q67,",-","#"),",","-"),"#",","),"-",",-"),1,1,"")))</f>
        <v/>
      </c>
      <c r="T30" s="111"/>
      <c r="U30" s="108"/>
      <c r="V30" s="9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0" t="s">
        <v>47</v>
      </c>
      <c r="C31" s="80"/>
      <c r="D31" s="1"/>
      <c r="E31" s="1"/>
      <c r="F31" s="1"/>
      <c r="G31" s="150">
        <v>9</v>
      </c>
      <c r="H31" s="97"/>
      <c r="I31" s="97"/>
      <c r="J31" s="100" t="s">
        <v>673</v>
      </c>
      <c r="K31" s="33">
        <f>IF(RIGHT(P39,1)="L",0,(IF(P39="","",(IF(RIGHT(P39,1)&gt;LEFT(P39,1),2,1)))))</f>
        <v>1</v>
      </c>
      <c r="L31" s="23" t="str">
        <f>IF(LEFT(P58,1)="L",0,(IF(P58="","",(IF(LEFT(P58,1)&gt;RIGHT(P58,1),2,1)))))</f>
        <v/>
      </c>
      <c r="M31" s="23" t="str">
        <f>IF(LEFT(P50,1)="L",0,(IF(P50="","",(IF(LEFT(P50,1)&gt;RIGHT(P50,1),2,1)))))</f>
        <v/>
      </c>
      <c r="N31" s="23" t="str">
        <f>IF(RIGHT(P47,1)="L",0,(IF(P47="","",(IF(RIGHT(P47,1)&gt;LEFT(P47,1),2,1)))))</f>
        <v/>
      </c>
      <c r="O31" s="24">
        <f>IF(LEFT(P43,1)="L",0,(IF(P43="","",(IF(LEFT(P43,1)&gt;RIGHT(P43,1),2,1)))))</f>
        <v>1</v>
      </c>
      <c r="P31" s="24">
        <f>IF(RIGHT(P63,1)="L",0,(IF(P63="","",(IF(RIGHT(P63,1)&gt;LEFT(P63,1),2,1)))))</f>
        <v>0</v>
      </c>
      <c r="Q31" s="23" t="str">
        <f>IF(RIGHT(P55,1)="L",0,(IF(P55="","",(IF(RIGHT(P55,1)&gt;LEFT(P55,1),2,1)))))</f>
        <v/>
      </c>
      <c r="R31" s="23" t="str">
        <f>IF(LEFT(P67,1)="L",0,(IF(P67="","",(IF(LEFT(P67,1)&gt;RIGHT(P67,1),2,1)))))</f>
        <v/>
      </c>
      <c r="S31" s="144"/>
      <c r="T31" s="109">
        <f>IF((AND(COUNTIF(J7:J33,"&gt;""")&gt;2,COUNTIF(P36:P71,"&gt;""")&gt;0)),SUM(K31,L31,M31,N31,O31,P31,Q31,R31,S31),"")</f>
        <v>2</v>
      </c>
      <c r="U31" s="166"/>
      <c r="V31" s="91" t="s">
        <v>13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0" t="s">
        <v>48</v>
      </c>
      <c r="C32" s="80"/>
      <c r="D32" s="1"/>
      <c r="E32" s="1"/>
      <c r="F32" s="1"/>
      <c r="G32" s="118"/>
      <c r="H32" s="98"/>
      <c r="I32" s="98"/>
      <c r="J32" s="101"/>
      <c r="K32" s="34" t="str">
        <f>IF(RIGHT(P39,1)="W",$M$4&amp;":0(W)",IF(RIGHT(P39,1)="L","0:"&amp;$M$4&amp;"(L)",IF(P39="","",RIGHT(P39,1)&amp;":"&amp;LEFT(P39,1))))</f>
        <v>0:3</v>
      </c>
      <c r="L32" s="26" t="str">
        <f>IF(LEFT(P58,1)="W",$M$4&amp;":0(W)",IF(LEFT(P58,1)="L","0:"&amp;$M$4&amp;"(L)",IF(P58="","",P58)))</f>
        <v/>
      </c>
      <c r="M32" s="26" t="str">
        <f>IF(LEFT(P50,1)="W",$M$4&amp;":0(W)",IF(LEFT(P50,1)="L","0:"&amp;$M$4&amp;"(L)",IF(P50="","",P50)))</f>
        <v/>
      </c>
      <c r="N32" s="26" t="str">
        <f>IF(RIGHT(P47,1)="W",$M$4&amp;":0(W)",IF(RIGHT(P47,1)="L","0:"&amp;$M$4&amp;"(L)",IF(P47="","",RIGHT(P47,1)&amp;":"&amp;LEFT(P47,1))))</f>
        <v/>
      </c>
      <c r="O32" s="28" t="str">
        <f>IF(LEFT(P43,1)="W",$M$4&amp;":0(W)",IF(LEFT(P43,1)="L","0:"&amp;$M$4&amp;"(L)",IF(P43="","",P43)))</f>
        <v>0:3</v>
      </c>
      <c r="P32" s="35" t="str">
        <f>IF(RIGHT(P63,1)="W",$M$4&amp;":0(W)",IF(RIGHT(P63,1)="L","0:"&amp;$M$4&amp;"(L)",IF(P63="","",RIGHT(P63,1)&amp;":"&amp;LEFT(P63,1))))</f>
        <v>0:3(L)</v>
      </c>
      <c r="Q32" s="26" t="str">
        <f>IF(RIGHT(P55,1)="W",$M$4&amp;":0(W)",IF(RIGHT(P55,1)="L","0:"&amp;$M$4&amp;"(L)",IF(P55="","",RIGHT(P55,1)&amp;":"&amp;LEFT(P55,1))))</f>
        <v/>
      </c>
      <c r="R32" s="26" t="str">
        <f>IF(LEFT(P67,1)="W",$M$4&amp;":0(W)",IF(LEFT(P67,1)="L","0:"&amp;$M$4&amp;"(L)",IF(P67="","",P67)))</f>
        <v/>
      </c>
      <c r="S32" s="145"/>
      <c r="T32" s="110"/>
      <c r="U32" s="107"/>
      <c r="V32" s="9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0" t="s">
        <v>52</v>
      </c>
      <c r="C33" s="80"/>
      <c r="D33" s="46"/>
      <c r="E33" s="1"/>
      <c r="F33" s="1"/>
      <c r="G33" s="119"/>
      <c r="H33" s="99"/>
      <c r="I33" s="99"/>
      <c r="J33" s="102"/>
      <c r="K33" s="36" t="str">
        <f>IF(P39="","",IF(Q39="","",REPLACE(SUBSTITUTE(SUBSTITUTE(SUBSTITUTE(SUBSTITUTE(","&amp;Q39,",-","#"),",","-"),"#",","),"-",",-"),1,1,"")))</f>
        <v/>
      </c>
      <c r="L33" s="30" t="str">
        <f>IF(P58="","",IF(Q58="","",Q58))</f>
        <v/>
      </c>
      <c r="M33" s="30" t="str">
        <f>IF(P50="","",IF(Q50="","",Q50))</f>
        <v/>
      </c>
      <c r="N33" s="30" t="str">
        <f>IF(P47="","",IF(Q47="","",REPLACE(SUBSTITUTE(SUBSTITUTE(SUBSTITUTE(SUBSTITUTE(","&amp;Q47,",-","#"),",","-"),"#",","),"-",",-"),1,1,"")))</f>
        <v/>
      </c>
      <c r="O33" s="31" t="str">
        <f>IF(P43="","",IF(Q43="","",Q43))</f>
        <v/>
      </c>
      <c r="P33" s="31" t="str">
        <f>IF(P63="","",IF(Q63="","",REPLACE(SUBSTITUTE(SUBSTITUTE(SUBSTITUTE(SUBSTITUTE(","&amp;Q63,",-","#"),",","-"),"#",","),"-",",-"),1,1,"")))</f>
        <v/>
      </c>
      <c r="Q33" s="30" t="str">
        <f>IF(P55="","",IF(Q55="","",REPLACE(SUBSTITUTE(SUBSTITUTE(SUBSTITUTE(SUBSTITUTE(","&amp;Q55,",-","#"),",","-"),"#",","),"-",",-"),1,1,"")))</f>
        <v/>
      </c>
      <c r="R33" s="30" t="str">
        <f>IF(P67="","",IF(Q67="","",Q67))</f>
        <v/>
      </c>
      <c r="S33" s="146"/>
      <c r="T33" s="111"/>
      <c r="U33" s="108"/>
      <c r="V33" s="93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0" t="s">
        <v>54</v>
      </c>
      <c r="C34" s="80"/>
      <c r="D34" s="46"/>
      <c r="E34" s="1"/>
      <c r="F34" s="1"/>
      <c r="G34" s="41"/>
      <c r="H34" s="42"/>
      <c r="I34" s="42"/>
      <c r="J34" s="43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0" t="s">
        <v>55</v>
      </c>
      <c r="C35" s="80"/>
      <c r="D35" s="46"/>
      <c r="E35" s="1"/>
      <c r="F35" s="1"/>
      <c r="G35" s="1"/>
      <c r="H35" s="1"/>
      <c r="I35" s="47" t="s">
        <v>49</v>
      </c>
      <c r="J35" s="48"/>
      <c r="K35" s="1"/>
      <c r="L35" s="1"/>
      <c r="M35" s="1"/>
      <c r="N35" s="1"/>
      <c r="O35" s="1"/>
      <c r="P35" s="49" t="s">
        <v>50</v>
      </c>
      <c r="Q35" s="147" t="s">
        <v>51</v>
      </c>
      <c r="R35" s="1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0" t="s">
        <v>57</v>
      </c>
      <c r="C36" s="80"/>
      <c r="D36" s="46"/>
      <c r="E36" s="1"/>
      <c r="F36" s="1"/>
      <c r="G36" s="130" t="s">
        <v>53</v>
      </c>
      <c r="H36" s="131"/>
      <c r="I36" s="50"/>
      <c r="J36" s="81" t="str">
        <f>IF(Е8_2!Уч3="","",Е8_2!Уч3)</f>
        <v>Казбеков Амир</v>
      </c>
      <c r="K36" s="82" t="str">
        <f t="shared" ref="K36:K71" si="0">"-"</f>
        <v>-</v>
      </c>
      <c r="L36" s="162" t="str">
        <f>IF(Е8_2!Уч7="","",Е8_2!Уч7)</f>
        <v>Ерғали Інжу</v>
      </c>
      <c r="M36" s="124"/>
      <c r="N36" s="124"/>
      <c r="O36" s="125"/>
      <c r="P36" s="53"/>
      <c r="Q36" s="142"/>
      <c r="R36" s="143"/>
      <c r="S36" s="54" t="str">
        <f t="shared" ref="S36:S71" si="1">IF(AND(I36&lt;&gt;"",P36=""),"встреча играется",IF(P36&lt;&gt;"","сыграна",""))</f>
        <v/>
      </c>
      <c r="T36" s="8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0" t="s">
        <v>58</v>
      </c>
      <c r="C37" s="80"/>
      <c r="D37" s="46"/>
      <c r="E37" s="1"/>
      <c r="F37" s="1"/>
      <c r="G37" s="132"/>
      <c r="H37" s="133"/>
      <c r="I37" s="55"/>
      <c r="J37" s="84" t="str">
        <f>IF(Е8_2!Уч2="","",Е8_2!Уч2)</f>
        <v>Даулет Диас</v>
      </c>
      <c r="K37" s="85" t="str">
        <f t="shared" si="0"/>
        <v>-</v>
      </c>
      <c r="L37" s="163" t="str">
        <f>IF(Е8_2!Уч8="","",Е8_2!Уч8)</f>
        <v>Макзом Алимжан</v>
      </c>
      <c r="M37" s="127"/>
      <c r="N37" s="127"/>
      <c r="O37" s="128"/>
      <c r="P37" s="58"/>
      <c r="Q37" s="136"/>
      <c r="R37" s="137"/>
      <c r="S37" s="54" t="str">
        <f t="shared" si="1"/>
        <v/>
      </c>
      <c r="T37" s="8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0" t="s">
        <v>60</v>
      </c>
      <c r="C38" s="1"/>
      <c r="D38" s="46"/>
      <c r="E38" s="1"/>
      <c r="F38" s="1"/>
      <c r="G38" s="132"/>
      <c r="H38" s="133"/>
      <c r="I38" s="59"/>
      <c r="J38" s="86" t="str">
        <f>IF(Е8_2!Уч4="","",Е8_2!Уч4)</f>
        <v>Серик Ерсултан</v>
      </c>
      <c r="K38" s="87" t="str">
        <f t="shared" si="0"/>
        <v>-</v>
      </c>
      <c r="L38" s="164" t="str">
        <f>IF(Е8_2!Уч6="","",Е8_2!Уч6)</f>
        <v>Өзбек Едіге+</v>
      </c>
      <c r="M38" s="115"/>
      <c r="N38" s="115"/>
      <c r="O38" s="116"/>
      <c r="P38" s="88"/>
      <c r="Q38" s="138"/>
      <c r="R38" s="139"/>
      <c r="S38" s="54" t="str">
        <f t="shared" si="1"/>
        <v/>
      </c>
      <c r="T38" s="8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0" t="s">
        <v>61</v>
      </c>
      <c r="C39" s="1"/>
      <c r="D39" s="1"/>
      <c r="E39" s="1"/>
      <c r="F39" s="1"/>
      <c r="G39" s="134"/>
      <c r="H39" s="135"/>
      <c r="I39" s="63"/>
      <c r="J39" s="89" t="str">
        <f>IF(Е8_2!Уч1="","",Е8_2!Уч1)</f>
        <v>Берікбол Жамиля+</v>
      </c>
      <c r="K39" s="90" t="str">
        <f t="shared" si="0"/>
        <v>-</v>
      </c>
      <c r="L39" s="165" t="str">
        <f>IF(Е8_2!Уч9="","",Е8_2!Уч9)</f>
        <v>Омирсерик Ясмина+</v>
      </c>
      <c r="M39" s="121"/>
      <c r="N39" s="121"/>
      <c r="O39" s="122"/>
      <c r="P39" s="66" t="s">
        <v>35</v>
      </c>
      <c r="Q39" s="140"/>
      <c r="R39" s="141"/>
      <c r="S39" s="54" t="str">
        <f t="shared" si="1"/>
        <v>сыграна</v>
      </c>
      <c r="T39" s="8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0" t="s">
        <v>62</v>
      </c>
      <c r="C40" s="1"/>
      <c r="D40" s="1"/>
      <c r="E40" s="1"/>
      <c r="F40" s="1"/>
      <c r="G40" s="130" t="s">
        <v>59</v>
      </c>
      <c r="H40" s="131"/>
      <c r="I40" s="50"/>
      <c r="J40" s="81" t="str">
        <f>IF(Е8_2!Уч7="","",Е8_2!Уч7)</f>
        <v>Ерғали Інжу</v>
      </c>
      <c r="K40" s="82" t="str">
        <f t="shared" si="0"/>
        <v>-</v>
      </c>
      <c r="L40" s="162" t="str">
        <f>IF(Е8_2!Уч2="","",Е8_2!Уч2)</f>
        <v>Даулет Диас</v>
      </c>
      <c r="M40" s="124"/>
      <c r="N40" s="124"/>
      <c r="O40" s="125"/>
      <c r="P40" s="53"/>
      <c r="Q40" s="142"/>
      <c r="R40" s="143"/>
      <c r="S40" s="54" t="str">
        <f t="shared" si="1"/>
        <v/>
      </c>
      <c r="T40" s="8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0" t="s">
        <v>63</v>
      </c>
      <c r="C41" s="1"/>
      <c r="D41" s="1"/>
      <c r="E41" s="1"/>
      <c r="F41" s="1"/>
      <c r="G41" s="132"/>
      <c r="H41" s="133"/>
      <c r="I41" s="55"/>
      <c r="J41" s="84" t="str">
        <f>IF(Е8_2!Уч6="","",Е8_2!Уч6)</f>
        <v>Өзбек Едіге+</v>
      </c>
      <c r="K41" s="85" t="str">
        <f t="shared" si="0"/>
        <v>-</v>
      </c>
      <c r="L41" s="163" t="str">
        <f>IF(Е8_2!Уч3="","",Е8_2!Уч3)</f>
        <v>Казбеков Амир</v>
      </c>
      <c r="M41" s="127"/>
      <c r="N41" s="127"/>
      <c r="O41" s="128"/>
      <c r="P41" s="58"/>
      <c r="Q41" s="136"/>
      <c r="R41" s="137"/>
      <c r="S41" s="54" t="str">
        <f t="shared" si="1"/>
        <v/>
      </c>
      <c r="T41" s="8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32"/>
      <c r="H42" s="133"/>
      <c r="I42" s="59"/>
      <c r="J42" s="86" t="str">
        <f>IF(Е8_2!Уч8="","",Е8_2!Уч8)</f>
        <v>Макзом Алимжан</v>
      </c>
      <c r="K42" s="87" t="str">
        <f t="shared" si="0"/>
        <v>-</v>
      </c>
      <c r="L42" s="164" t="str">
        <f>IF(Е8_2!Уч1="","",Е8_2!Уч1)</f>
        <v>Берікбол Жамиля+</v>
      </c>
      <c r="M42" s="115"/>
      <c r="N42" s="115"/>
      <c r="O42" s="116"/>
      <c r="P42" s="62"/>
      <c r="Q42" s="138"/>
      <c r="R42" s="139"/>
      <c r="S42" s="54" t="str">
        <f t="shared" si="1"/>
        <v/>
      </c>
      <c r="T42" s="8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4"/>
      <c r="H43" s="135"/>
      <c r="I43" s="63">
        <v>22</v>
      </c>
      <c r="J43" s="89" t="str">
        <f>IF(Е8_2!Уч9="","",Е8_2!Уч9)</f>
        <v>Омирсерик Ясмина+</v>
      </c>
      <c r="K43" s="90" t="str">
        <f t="shared" si="0"/>
        <v>-</v>
      </c>
      <c r="L43" s="165" t="str">
        <f>IF(Е8_2!Уч5="","",Е8_2!Уч5)</f>
        <v>Суханов Матвей+</v>
      </c>
      <c r="M43" s="121"/>
      <c r="N43" s="121"/>
      <c r="O43" s="122"/>
      <c r="P43" s="66" t="s">
        <v>39</v>
      </c>
      <c r="Q43" s="140"/>
      <c r="R43" s="141"/>
      <c r="S43" s="54" t="str">
        <f t="shared" si="1"/>
        <v>сыграна</v>
      </c>
      <c r="T43" s="8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0" t="s">
        <v>64</v>
      </c>
      <c r="H44" s="131"/>
      <c r="I44" s="50"/>
      <c r="J44" s="81" t="str">
        <f>IF(Е8_2!Уч2="","",Е8_2!Уч2)</f>
        <v>Даулет Диас</v>
      </c>
      <c r="K44" s="82" t="str">
        <f t="shared" si="0"/>
        <v>-</v>
      </c>
      <c r="L44" s="162" t="str">
        <f>IF(Е8_2!Уч6="","",Е8_2!Уч6)</f>
        <v>Өзбек Едіге+</v>
      </c>
      <c r="M44" s="124"/>
      <c r="N44" s="124"/>
      <c r="O44" s="125"/>
      <c r="P44" s="53"/>
      <c r="Q44" s="142"/>
      <c r="R44" s="143"/>
      <c r="S44" s="54" t="str">
        <f t="shared" si="1"/>
        <v/>
      </c>
      <c r="T44" s="8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2"/>
      <c r="H45" s="133"/>
      <c r="I45" s="55"/>
      <c r="J45" s="84" t="str">
        <f>IF(Е8_2!Уч1="","",Е8_2!Уч1)</f>
        <v>Берікбол Жамиля+</v>
      </c>
      <c r="K45" s="85" t="str">
        <f t="shared" si="0"/>
        <v>-</v>
      </c>
      <c r="L45" s="163" t="str">
        <f>IF(Е8_2!Уч7="","",Е8_2!Уч7)</f>
        <v>Ерғали Інжу</v>
      </c>
      <c r="M45" s="127"/>
      <c r="N45" s="127"/>
      <c r="O45" s="128"/>
      <c r="P45" s="58"/>
      <c r="Q45" s="136"/>
      <c r="R45" s="137"/>
      <c r="S45" s="54" t="str">
        <f t="shared" si="1"/>
        <v/>
      </c>
      <c r="T45" s="8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9"/>
      <c r="J46" s="86" t="str">
        <f>IF(Е8_2!Уч5="","",Е8_2!Уч5)</f>
        <v>Суханов Матвей+</v>
      </c>
      <c r="K46" s="87" t="str">
        <f t="shared" si="0"/>
        <v>-</v>
      </c>
      <c r="L46" s="164" t="str">
        <f>IF(Е8_2!Уч8="","",Е8_2!Уч8)</f>
        <v>Макзом Алимжан</v>
      </c>
      <c r="M46" s="115"/>
      <c r="N46" s="115"/>
      <c r="O46" s="116"/>
      <c r="P46" s="62"/>
      <c r="Q46" s="138"/>
      <c r="R46" s="139"/>
      <c r="S46" s="54" t="str">
        <f t="shared" si="1"/>
        <v/>
      </c>
      <c r="T46" s="83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4"/>
      <c r="H47" s="135"/>
      <c r="I47" s="63"/>
      <c r="J47" s="89" t="str">
        <f>IF(Е8_2!Уч4="","",Е8_2!Уч4)</f>
        <v>Серик Ерсултан</v>
      </c>
      <c r="K47" s="90" t="str">
        <f t="shared" si="0"/>
        <v>-</v>
      </c>
      <c r="L47" s="165" t="str">
        <f>IF(Е8_2!Уч9="","",Е8_2!Уч9)</f>
        <v>Омирсерик Ясмина+</v>
      </c>
      <c r="M47" s="121"/>
      <c r="N47" s="121"/>
      <c r="O47" s="122"/>
      <c r="P47" s="66"/>
      <c r="Q47" s="140"/>
      <c r="R47" s="141"/>
      <c r="S47" s="54" t="str">
        <f t="shared" si="1"/>
        <v/>
      </c>
      <c r="T47" s="8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0" t="s">
        <v>65</v>
      </c>
      <c r="H48" s="131"/>
      <c r="I48" s="50">
        <v>21</v>
      </c>
      <c r="J48" s="81" t="str">
        <f>IF(Е8_2!Уч6="","",Е8_2!Уч6)</f>
        <v>Өзбек Едіге+</v>
      </c>
      <c r="K48" s="82" t="str">
        <f t="shared" si="0"/>
        <v>-</v>
      </c>
      <c r="L48" s="162" t="str">
        <f>IF(Е8_2!Уч1="","",Е8_2!Уч1)</f>
        <v>Берікбол Жамиля+</v>
      </c>
      <c r="M48" s="124"/>
      <c r="N48" s="124"/>
      <c r="O48" s="125"/>
      <c r="P48" s="53" t="s">
        <v>35</v>
      </c>
      <c r="Q48" s="142"/>
      <c r="R48" s="143"/>
      <c r="S48" s="54" t="str">
        <f t="shared" si="1"/>
        <v>сыграна</v>
      </c>
      <c r="T48" s="83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2"/>
      <c r="H49" s="133"/>
      <c r="I49" s="55"/>
      <c r="J49" s="84" t="str">
        <f>IF(Е8_2!Уч7="","",Е8_2!Уч7)</f>
        <v>Ерғали Інжу</v>
      </c>
      <c r="K49" s="85" t="str">
        <f t="shared" si="0"/>
        <v>-</v>
      </c>
      <c r="L49" s="163" t="str">
        <f>IF(Е8_2!Уч5="","",Е8_2!Уч5)</f>
        <v>Суханов Матвей+</v>
      </c>
      <c r="M49" s="127"/>
      <c r="N49" s="127"/>
      <c r="O49" s="128"/>
      <c r="P49" s="58"/>
      <c r="Q49" s="136"/>
      <c r="R49" s="137"/>
      <c r="S49" s="54" t="str">
        <f t="shared" si="1"/>
        <v/>
      </c>
      <c r="T49" s="8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9"/>
      <c r="J50" s="86" t="str">
        <f>IF(Е8_2!Уч9="","",Е8_2!Уч9)</f>
        <v>Омирсерик Ясмина+</v>
      </c>
      <c r="K50" s="87" t="str">
        <f t="shared" si="0"/>
        <v>-</v>
      </c>
      <c r="L50" s="164" t="str">
        <f>IF(Е8_2!Уч3="","",Е8_2!Уч3)</f>
        <v>Казбеков Амир</v>
      </c>
      <c r="M50" s="115"/>
      <c r="N50" s="115"/>
      <c r="O50" s="116"/>
      <c r="P50" s="62"/>
      <c r="Q50" s="138"/>
      <c r="R50" s="139"/>
      <c r="S50" s="54" t="str">
        <f t="shared" si="1"/>
        <v/>
      </c>
      <c r="T50" s="8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4"/>
      <c r="H51" s="135"/>
      <c r="I51" s="63"/>
      <c r="J51" s="89" t="str">
        <f>IF(Е8_2!Уч8="","",Е8_2!Уч8)</f>
        <v>Макзом Алимжан</v>
      </c>
      <c r="K51" s="90" t="str">
        <f t="shared" si="0"/>
        <v>-</v>
      </c>
      <c r="L51" s="165" t="str">
        <f>IF(Е8_2!Уч4="","",Е8_2!Уч4)</f>
        <v>Серик Ерсултан</v>
      </c>
      <c r="M51" s="121"/>
      <c r="N51" s="121"/>
      <c r="O51" s="122"/>
      <c r="P51" s="66"/>
      <c r="Q51" s="140"/>
      <c r="R51" s="141"/>
      <c r="S51" s="54" t="str">
        <f t="shared" si="1"/>
        <v/>
      </c>
      <c r="T51" s="8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0" t="s">
        <v>66</v>
      </c>
      <c r="H52" s="131"/>
      <c r="I52" s="50"/>
      <c r="J52" s="81" t="str">
        <f>IF(Е8_2!Уч2="","",Е8_2!Уч2)</f>
        <v>Даулет Диас</v>
      </c>
      <c r="K52" s="82" t="str">
        <f t="shared" si="0"/>
        <v>-</v>
      </c>
      <c r="L52" s="162" t="str">
        <f>IF(Е8_2!Уч4="","",Е8_2!Уч4)</f>
        <v>Серик Ерсултан</v>
      </c>
      <c r="M52" s="124"/>
      <c r="N52" s="124"/>
      <c r="O52" s="125"/>
      <c r="P52" s="53"/>
      <c r="Q52" s="142"/>
      <c r="R52" s="143"/>
      <c r="S52" s="54" t="str">
        <f t="shared" si="1"/>
        <v/>
      </c>
      <c r="T52" s="8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2"/>
      <c r="H53" s="133"/>
      <c r="I53" s="55">
        <v>21</v>
      </c>
      <c r="J53" s="84" t="str">
        <f>IF(Е8_2!Уч1="","",Е8_2!Уч1)</f>
        <v>Берікбол Жамиля+</v>
      </c>
      <c r="K53" s="85" t="str">
        <f t="shared" si="0"/>
        <v>-</v>
      </c>
      <c r="L53" s="163" t="str">
        <f>IF(Е8_2!Уч5="","",Е8_2!Уч5)</f>
        <v>Суханов Матвей+</v>
      </c>
      <c r="M53" s="127"/>
      <c r="N53" s="127"/>
      <c r="O53" s="128"/>
      <c r="P53" s="58" t="s">
        <v>39</v>
      </c>
      <c r="Q53" s="136"/>
      <c r="R53" s="137"/>
      <c r="S53" s="54" t="str">
        <f t="shared" si="1"/>
        <v>сыграна</v>
      </c>
      <c r="T53" s="8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9"/>
      <c r="J54" s="86" t="str">
        <f>IF(Е8_2!Уч3="","",Е8_2!Уч3)</f>
        <v>Казбеков Амир</v>
      </c>
      <c r="K54" s="87" t="str">
        <f t="shared" si="0"/>
        <v>-</v>
      </c>
      <c r="L54" s="164" t="str">
        <f>IF(Е8_2!Уч8="","",Е8_2!Уч8)</f>
        <v>Макзом Алимжан</v>
      </c>
      <c r="M54" s="115"/>
      <c r="N54" s="115"/>
      <c r="O54" s="116"/>
      <c r="P54" s="62"/>
      <c r="Q54" s="138"/>
      <c r="R54" s="139"/>
      <c r="S54" s="54" t="str">
        <f t="shared" si="1"/>
        <v/>
      </c>
      <c r="T54" s="8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4"/>
      <c r="H55" s="135"/>
      <c r="I55" s="63"/>
      <c r="J55" s="89" t="str">
        <f>IF(Е8_2!Уч7="","",Е8_2!Уч7)</f>
        <v>Ерғали Інжу</v>
      </c>
      <c r="K55" s="90" t="str">
        <f t="shared" si="0"/>
        <v>-</v>
      </c>
      <c r="L55" s="165" t="str">
        <f>IF(Е8_2!Уч9="","",Е8_2!Уч9)</f>
        <v>Омирсерик Ясмина+</v>
      </c>
      <c r="M55" s="121"/>
      <c r="N55" s="121"/>
      <c r="O55" s="122"/>
      <c r="P55" s="66"/>
      <c r="Q55" s="140"/>
      <c r="R55" s="141"/>
      <c r="S55" s="54" t="str">
        <f t="shared" si="1"/>
        <v/>
      </c>
      <c r="T55" s="8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0" t="s">
        <v>67</v>
      </c>
      <c r="H56" s="131"/>
      <c r="I56" s="50"/>
      <c r="J56" s="81" t="str">
        <f>IF(Е8_2!Уч4="","",Е8_2!Уч4)</f>
        <v>Серик Ерсултан</v>
      </c>
      <c r="K56" s="82" t="str">
        <f t="shared" si="0"/>
        <v>-</v>
      </c>
      <c r="L56" s="162" t="str">
        <f>IF(Е8_2!Уч1="","",Е8_2!Уч1)</f>
        <v>Берікбол Жамиля+</v>
      </c>
      <c r="M56" s="124"/>
      <c r="N56" s="124"/>
      <c r="O56" s="125"/>
      <c r="P56" s="53"/>
      <c r="Q56" s="142"/>
      <c r="R56" s="143"/>
      <c r="S56" s="54" t="str">
        <f t="shared" si="1"/>
        <v/>
      </c>
      <c r="T56" s="8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2"/>
      <c r="H57" s="133"/>
      <c r="I57" s="55"/>
      <c r="J57" s="84" t="str">
        <f>IF(Е8_2!Уч5="","",Е8_2!Уч5)</f>
        <v>Суханов Матвей+</v>
      </c>
      <c r="K57" s="85" t="str">
        <f t="shared" si="0"/>
        <v>-</v>
      </c>
      <c r="L57" s="163" t="str">
        <f>IF(Е8_2!Уч3="","",Е8_2!Уч3)</f>
        <v>Казбеков Амир</v>
      </c>
      <c r="M57" s="127"/>
      <c r="N57" s="127"/>
      <c r="O57" s="128"/>
      <c r="P57" s="58"/>
      <c r="Q57" s="136"/>
      <c r="R57" s="137"/>
      <c r="S57" s="54" t="str">
        <f t="shared" si="1"/>
        <v/>
      </c>
      <c r="T57" s="8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9"/>
      <c r="J58" s="86" t="str">
        <f>IF(Е8_2!Уч9="","",Е8_2!Уч9)</f>
        <v>Омирсерик Ясмина+</v>
      </c>
      <c r="K58" s="87" t="str">
        <f t="shared" si="0"/>
        <v>-</v>
      </c>
      <c r="L58" s="164" t="str">
        <f>IF(Е8_2!Уч2="","",Е8_2!Уч2)</f>
        <v>Даулет Диас</v>
      </c>
      <c r="M58" s="115"/>
      <c r="N58" s="115"/>
      <c r="O58" s="116"/>
      <c r="P58" s="62"/>
      <c r="Q58" s="138"/>
      <c r="R58" s="139"/>
      <c r="S58" s="54" t="str">
        <f t="shared" si="1"/>
        <v/>
      </c>
      <c r="T58" s="8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4"/>
      <c r="H59" s="135"/>
      <c r="I59" s="63"/>
      <c r="J59" s="89" t="str">
        <f>IF(Е8_2!Уч8="","",Е8_2!Уч8)</f>
        <v>Макзом Алимжан</v>
      </c>
      <c r="K59" s="90" t="str">
        <f t="shared" si="0"/>
        <v>-</v>
      </c>
      <c r="L59" s="165" t="str">
        <f>IF(Е8_2!Уч6="","",Е8_2!Уч6)</f>
        <v>Өзбек Едіге+</v>
      </c>
      <c r="M59" s="121"/>
      <c r="N59" s="121"/>
      <c r="O59" s="122"/>
      <c r="P59" s="66"/>
      <c r="Q59" s="140"/>
      <c r="R59" s="141"/>
      <c r="S59" s="54" t="str">
        <f t="shared" si="1"/>
        <v/>
      </c>
      <c r="T59" s="8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0" t="s">
        <v>68</v>
      </c>
      <c r="H60" s="131"/>
      <c r="I60" s="50"/>
      <c r="J60" s="81" t="str">
        <f>IF(Е8_2!Уч1="","",Е8_2!Уч1)</f>
        <v>Берікбол Жамиля+</v>
      </c>
      <c r="K60" s="82" t="str">
        <f t="shared" si="0"/>
        <v>-</v>
      </c>
      <c r="L60" s="162" t="str">
        <f>IF(Е8_2!Уч3="","",Е8_2!Уч3)</f>
        <v>Казбеков Амир</v>
      </c>
      <c r="M60" s="124"/>
      <c r="N60" s="124"/>
      <c r="O60" s="125"/>
      <c r="P60" s="53"/>
      <c r="Q60" s="142"/>
      <c r="R60" s="143"/>
      <c r="S60" s="54" t="str">
        <f t="shared" si="1"/>
        <v/>
      </c>
      <c r="T60" s="8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32"/>
      <c r="H61" s="133"/>
      <c r="I61" s="55"/>
      <c r="J61" s="84" t="str">
        <f>IF(Е8_2!Уч2="","",Е8_2!Уч2)</f>
        <v>Даулет Диас</v>
      </c>
      <c r="K61" s="85" t="str">
        <f t="shared" si="0"/>
        <v>-</v>
      </c>
      <c r="L61" s="163" t="str">
        <f>IF(Е8_2!Уч5="","",Е8_2!Уч5)</f>
        <v>Суханов Матвей+</v>
      </c>
      <c r="M61" s="127"/>
      <c r="N61" s="127"/>
      <c r="O61" s="128"/>
      <c r="P61" s="58"/>
      <c r="Q61" s="136"/>
      <c r="R61" s="137"/>
      <c r="S61" s="54" t="str">
        <f t="shared" si="1"/>
        <v/>
      </c>
      <c r="T61" s="8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32"/>
      <c r="H62" s="133"/>
      <c r="I62" s="59"/>
      <c r="J62" s="86" t="str">
        <f>IF(Е8_2!Уч4="","",Е8_2!Уч4)</f>
        <v>Серик Ерсултан</v>
      </c>
      <c r="K62" s="87" t="str">
        <f t="shared" si="0"/>
        <v>-</v>
      </c>
      <c r="L62" s="164" t="str">
        <f>IF(Е8_2!Уч7="","",Е8_2!Уч7)</f>
        <v>Ерғали Інжу</v>
      </c>
      <c r="M62" s="115"/>
      <c r="N62" s="115"/>
      <c r="O62" s="116"/>
      <c r="P62" s="62"/>
      <c r="Q62" s="138"/>
      <c r="R62" s="139"/>
      <c r="S62" s="54" t="str">
        <f t="shared" si="1"/>
        <v/>
      </c>
      <c r="T62" s="8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4"/>
      <c r="H63" s="135"/>
      <c r="I63" s="63"/>
      <c r="J63" s="89" t="str">
        <f>IF(Е8_2!Уч6="","",Е8_2!Уч6)</f>
        <v>Өзбек Едіге+</v>
      </c>
      <c r="K63" s="90" t="str">
        <f t="shared" si="0"/>
        <v>-</v>
      </c>
      <c r="L63" s="165" t="str">
        <f>IF(Е8_2!Уч9="","",Е8_2!Уч9)</f>
        <v>Омирсерик Ясмина+</v>
      </c>
      <c r="M63" s="121"/>
      <c r="N63" s="121"/>
      <c r="O63" s="122"/>
      <c r="P63" s="66" t="s">
        <v>43</v>
      </c>
      <c r="Q63" s="140"/>
      <c r="R63" s="141"/>
      <c r="S63" s="54" t="str">
        <f t="shared" si="1"/>
        <v>сыграна</v>
      </c>
      <c r="T63" s="8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30" t="s">
        <v>168</v>
      </c>
      <c r="H64" s="131"/>
      <c r="I64" s="50"/>
      <c r="J64" s="81" t="str">
        <f>IF(Е8_2!Уч3="","",Е8_2!Уч3)</f>
        <v>Казбеков Амир</v>
      </c>
      <c r="K64" s="82" t="str">
        <f t="shared" si="0"/>
        <v>-</v>
      </c>
      <c r="L64" s="162" t="str">
        <f>IF(Е8_2!Уч2="","",Е8_2!Уч2)</f>
        <v>Даулет Диас</v>
      </c>
      <c r="M64" s="124"/>
      <c r="N64" s="124"/>
      <c r="O64" s="125"/>
      <c r="P64" s="53"/>
      <c r="Q64" s="142"/>
      <c r="R64" s="143"/>
      <c r="S64" s="54" t="str">
        <f t="shared" si="1"/>
        <v/>
      </c>
      <c r="T64" s="83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32"/>
      <c r="H65" s="133"/>
      <c r="I65" s="55"/>
      <c r="J65" s="84" t="str">
        <f>IF(Е8_2!Уч5="","",Е8_2!Уч5)</f>
        <v>Суханов Матвей+</v>
      </c>
      <c r="K65" s="85" t="str">
        <f t="shared" si="0"/>
        <v>-</v>
      </c>
      <c r="L65" s="163" t="str">
        <f>IF(Е8_2!Уч4="","",Е8_2!Уч4)</f>
        <v>Серик Ерсултан</v>
      </c>
      <c r="M65" s="127"/>
      <c r="N65" s="127"/>
      <c r="O65" s="128"/>
      <c r="P65" s="58"/>
      <c r="Q65" s="136"/>
      <c r="R65" s="137"/>
      <c r="S65" s="54" t="str">
        <f t="shared" si="1"/>
        <v/>
      </c>
      <c r="T65" s="8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32"/>
      <c r="H66" s="133"/>
      <c r="I66" s="59"/>
      <c r="J66" s="86" t="str">
        <f>IF(Е8_2!Уч7="","",Е8_2!Уч7)</f>
        <v>Ерғали Інжу</v>
      </c>
      <c r="K66" s="87" t="str">
        <f t="shared" si="0"/>
        <v>-</v>
      </c>
      <c r="L66" s="164" t="str">
        <f>IF(Е8_2!Уч6="","",Е8_2!Уч6)</f>
        <v>Өзбек Едіге+</v>
      </c>
      <c r="M66" s="115"/>
      <c r="N66" s="115"/>
      <c r="O66" s="116"/>
      <c r="P66" s="62"/>
      <c r="Q66" s="138"/>
      <c r="R66" s="139"/>
      <c r="S66" s="54" t="str">
        <f t="shared" si="1"/>
        <v/>
      </c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4"/>
      <c r="H67" s="135"/>
      <c r="I67" s="63"/>
      <c r="J67" s="89" t="str">
        <f>IF(Е8_2!Уч9="","",Е8_2!Уч9)</f>
        <v>Омирсерик Ясмина+</v>
      </c>
      <c r="K67" s="90" t="str">
        <f t="shared" si="0"/>
        <v>-</v>
      </c>
      <c r="L67" s="165" t="str">
        <f>IF(Е8_2!Уч8="","",Е8_2!Уч8)</f>
        <v>Макзом Алимжан</v>
      </c>
      <c r="M67" s="121"/>
      <c r="N67" s="121"/>
      <c r="O67" s="122"/>
      <c r="P67" s="66"/>
      <c r="Q67" s="140"/>
      <c r="R67" s="141"/>
      <c r="S67" s="54" t="str">
        <f t="shared" si="1"/>
        <v/>
      </c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30" t="s">
        <v>169</v>
      </c>
      <c r="H68" s="131"/>
      <c r="I68" s="50"/>
      <c r="J68" s="81" t="str">
        <f>IF(Е8_2!Уч1="","",Е8_2!Уч1)</f>
        <v>Берікбол Жамиля+</v>
      </c>
      <c r="K68" s="82" t="str">
        <f t="shared" si="0"/>
        <v>-</v>
      </c>
      <c r="L68" s="162" t="str">
        <f>IF(Е8_2!Уч2="","",Е8_2!Уч2)</f>
        <v>Даулет Диас</v>
      </c>
      <c r="M68" s="124"/>
      <c r="N68" s="124"/>
      <c r="O68" s="125"/>
      <c r="P68" s="53"/>
      <c r="Q68" s="142"/>
      <c r="R68" s="143"/>
      <c r="S68" s="54" t="str">
        <f t="shared" si="1"/>
        <v/>
      </c>
      <c r="T68" s="83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32"/>
      <c r="H69" s="133"/>
      <c r="I69" s="55"/>
      <c r="J69" s="84" t="str">
        <f>IF(Е8_2!Уч3="","",Е8_2!Уч3)</f>
        <v>Казбеков Амир</v>
      </c>
      <c r="K69" s="85" t="str">
        <f t="shared" si="0"/>
        <v>-</v>
      </c>
      <c r="L69" s="163" t="str">
        <f>IF(Е8_2!Уч4="","",Е8_2!Уч4)</f>
        <v>Серик Ерсултан</v>
      </c>
      <c r="M69" s="127"/>
      <c r="N69" s="127"/>
      <c r="O69" s="128"/>
      <c r="P69" s="58"/>
      <c r="Q69" s="136"/>
      <c r="R69" s="137"/>
      <c r="S69" s="54" t="str">
        <f t="shared" si="1"/>
        <v/>
      </c>
      <c r="T69" s="8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32"/>
      <c r="H70" s="133"/>
      <c r="I70" s="59">
        <v>22</v>
      </c>
      <c r="J70" s="86" t="str">
        <f>IF(Е8_2!Уч5="","",Е8_2!Уч5)</f>
        <v>Суханов Матвей+</v>
      </c>
      <c r="K70" s="87" t="str">
        <f t="shared" si="0"/>
        <v>-</v>
      </c>
      <c r="L70" s="164" t="str">
        <f>IF(Е8_2!Уч6="","",Е8_2!Уч6)</f>
        <v>Өзбек Едіге+</v>
      </c>
      <c r="M70" s="115"/>
      <c r="N70" s="115"/>
      <c r="O70" s="116"/>
      <c r="P70" s="62" t="s">
        <v>38</v>
      </c>
      <c r="Q70" s="138"/>
      <c r="R70" s="139"/>
      <c r="S70" s="54" t="str">
        <f t="shared" si="1"/>
        <v>сыграна</v>
      </c>
      <c r="T70" s="8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4"/>
      <c r="H71" s="135"/>
      <c r="I71" s="63"/>
      <c r="J71" s="89" t="str">
        <f>IF(Е8_2!Уч7="","",Е8_2!Уч7)</f>
        <v>Ерғали Інжу</v>
      </c>
      <c r="K71" s="90" t="str">
        <f t="shared" si="0"/>
        <v>-</v>
      </c>
      <c r="L71" s="165" t="str">
        <f>IF(Е8_2!Уч8="","",Е8_2!Уч8)</f>
        <v>Макзом Алимжан</v>
      </c>
      <c r="M71" s="121"/>
      <c r="N71" s="121"/>
      <c r="O71" s="122"/>
      <c r="P71" s="66"/>
      <c r="Q71" s="140"/>
      <c r="R71" s="141"/>
      <c r="S71" s="54" t="str">
        <f t="shared" si="1"/>
        <v/>
      </c>
      <c r="T71" s="8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V16:V18"/>
    <mergeCell ref="T19:T21"/>
    <mergeCell ref="U19:U21"/>
    <mergeCell ref="V19:V21"/>
    <mergeCell ref="T22:T24"/>
    <mergeCell ref="U22:U24"/>
    <mergeCell ref="V22:V2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T16:T18"/>
    <mergeCell ref="U16:U1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</mergeCells>
  <conditionalFormatting sqref="I36:Q36">
    <cfRule type="expression" dxfId="296" priority="13">
      <formula>$S$36="сыграна"</formula>
    </cfRule>
  </conditionalFormatting>
  <conditionalFormatting sqref="I37:Q37">
    <cfRule type="expression" dxfId="295" priority="15">
      <formula>$S$37="сыграна"</formula>
    </cfRule>
  </conditionalFormatting>
  <conditionalFormatting sqref="I38:Q38">
    <cfRule type="expression" dxfId="294" priority="4">
      <formula>$S$38="сыграна"</formula>
    </cfRule>
  </conditionalFormatting>
  <conditionalFormatting sqref="I39:Q39">
    <cfRule type="expression" dxfId="293" priority="5">
      <formula>$S$39="сыграна"</formula>
    </cfRule>
  </conditionalFormatting>
  <conditionalFormatting sqref="I40:Q40">
    <cfRule type="expression" dxfId="292" priority="6">
      <formula>$S$40="сыграна"</formula>
    </cfRule>
  </conditionalFormatting>
  <conditionalFormatting sqref="I41:Q41">
    <cfRule type="expression" dxfId="291" priority="7">
      <formula>$S$41="сыграна"</formula>
    </cfRule>
  </conditionalFormatting>
  <conditionalFormatting sqref="I42:Q42">
    <cfRule type="expression" dxfId="290" priority="8">
      <formula>$S$42="сыграна"</formula>
    </cfRule>
  </conditionalFormatting>
  <conditionalFormatting sqref="I43:Q43">
    <cfRule type="expression" dxfId="289" priority="9">
      <formula>$S$43="сыграна"</formula>
    </cfRule>
  </conditionalFormatting>
  <conditionalFormatting sqref="I44:Q44">
    <cfRule type="expression" dxfId="288" priority="10">
      <formula>$S$44="сыграна"</formula>
    </cfRule>
  </conditionalFormatting>
  <conditionalFormatting sqref="I45:Q45">
    <cfRule type="expression" dxfId="287" priority="11">
      <formula>$S$45="сыграна"</formula>
    </cfRule>
  </conditionalFormatting>
  <conditionalFormatting sqref="I48:Q48">
    <cfRule type="expression" dxfId="286" priority="17">
      <formula>$S$48="сыграна"</formula>
    </cfRule>
  </conditionalFormatting>
  <conditionalFormatting sqref="I49:Q49">
    <cfRule type="expression" dxfId="285" priority="18">
      <formula>$S$49="сыграна"</formula>
    </cfRule>
  </conditionalFormatting>
  <conditionalFormatting sqref="I50:Q50">
    <cfRule type="expression" dxfId="284" priority="19">
      <formula>$S$50="сыграна"</formula>
    </cfRule>
  </conditionalFormatting>
  <conditionalFormatting sqref="I51:Q51">
    <cfRule type="expression" dxfId="283" priority="20">
      <formula>$S$51="сыграна"</formula>
    </cfRule>
  </conditionalFormatting>
  <conditionalFormatting sqref="I52:Q52">
    <cfRule type="expression" dxfId="282" priority="21">
      <formula>$S$52="сыграна"</formula>
    </cfRule>
  </conditionalFormatting>
  <conditionalFormatting sqref="I53:Q53">
    <cfRule type="expression" dxfId="281" priority="22">
      <formula>$S$53="сыграна"</formula>
    </cfRule>
  </conditionalFormatting>
  <conditionalFormatting sqref="I54:Q54">
    <cfRule type="expression" dxfId="280" priority="23">
      <formula>$S$54="сыграна"</formula>
    </cfRule>
  </conditionalFormatting>
  <conditionalFormatting sqref="I55:Q55">
    <cfRule type="expression" dxfId="279" priority="24">
      <formula>$S$55="сыграна"</formula>
    </cfRule>
  </conditionalFormatting>
  <conditionalFormatting sqref="I56:Q56">
    <cfRule type="expression" dxfId="278" priority="25">
      <formula>$S$56="сыграна"</formula>
    </cfRule>
  </conditionalFormatting>
  <conditionalFormatting sqref="I62:Q62">
    <cfRule type="expression" dxfId="277" priority="2">
      <formula>$S$62="сыграна"</formula>
    </cfRule>
  </conditionalFormatting>
  <conditionalFormatting sqref="I63:Q63">
    <cfRule type="expression" dxfId="276" priority="31">
      <formula>$S$63="сыграна"</formula>
    </cfRule>
  </conditionalFormatting>
  <conditionalFormatting sqref="I64:Q64">
    <cfRule type="expression" dxfId="275" priority="32">
      <formula>$S$64="сыграна"</formula>
    </cfRule>
  </conditionalFormatting>
  <conditionalFormatting sqref="I65:Q65">
    <cfRule type="expression" dxfId="274" priority="33">
      <formula>$S$65="сыграна"</formula>
    </cfRule>
  </conditionalFormatting>
  <conditionalFormatting sqref="I66:Q66">
    <cfRule type="expression" dxfId="273" priority="34">
      <formula>$S$66="сыграна"</formula>
    </cfRule>
  </conditionalFormatting>
  <conditionalFormatting sqref="I67:Q67">
    <cfRule type="expression" dxfId="272" priority="35">
      <formula>$S$67="сыграна"</formula>
    </cfRule>
  </conditionalFormatting>
  <conditionalFormatting sqref="I68:Q68">
    <cfRule type="expression" dxfId="271" priority="36">
      <formula>$S$68="сыграна"</formula>
    </cfRule>
  </conditionalFormatting>
  <conditionalFormatting sqref="I69:Q69">
    <cfRule type="expression" dxfId="270" priority="37">
      <formula>$S$69="сыграна"</formula>
    </cfRule>
  </conditionalFormatting>
  <conditionalFormatting sqref="I70:Q70">
    <cfRule type="expression" dxfId="269" priority="38">
      <formula>$S$70="сыграна"</formula>
    </cfRule>
  </conditionalFormatting>
  <conditionalFormatting sqref="I71:Q71">
    <cfRule type="expression" dxfId="268" priority="39">
      <formula>$S$71="сыграна"</formula>
    </cfRule>
  </conditionalFormatting>
  <conditionalFormatting sqref="I36:R36 Q13:Q15 M25:M27">
    <cfRule type="expression" dxfId="267" priority="14">
      <formula>$S$36="встреча играется"</formula>
    </cfRule>
  </conditionalFormatting>
  <conditionalFormatting sqref="I37:R37 R10:R12 L28:L30">
    <cfRule type="expression" dxfId="266" priority="40">
      <formula>$S$37="встреча играется"</formula>
    </cfRule>
  </conditionalFormatting>
  <conditionalFormatting sqref="I38:R38 P16:P18 N22:N24">
    <cfRule type="expression" dxfId="265" priority="41">
      <formula>$S$38="встреча играется"</formula>
    </cfRule>
  </conditionalFormatting>
  <conditionalFormatting sqref="I39:R39 S7:S9 K31:K33">
    <cfRule type="expression" dxfId="264" priority="42">
      <formula>$S$39="встреча играется"</formula>
    </cfRule>
  </conditionalFormatting>
  <conditionalFormatting sqref="I40:R40 Q10:Q12 L25:L27">
    <cfRule type="expression" dxfId="263" priority="43">
      <formula>$S$40="встреча играется"</formula>
    </cfRule>
  </conditionalFormatting>
  <conditionalFormatting sqref="I41:R41 P13:P15 M22:M24">
    <cfRule type="expression" dxfId="262" priority="44">
      <formula>$S$41="встреча играется"</formula>
    </cfRule>
  </conditionalFormatting>
  <conditionalFormatting sqref="I42:R42 R7:R9 K28:K30">
    <cfRule type="expression" dxfId="261" priority="45">
      <formula>$S$42="встреча играется"</formula>
    </cfRule>
  </conditionalFormatting>
  <conditionalFormatting sqref="I43:R43 S19:S21 O31:O33">
    <cfRule type="expression" dxfId="260" priority="46">
      <formula>$S$43="встреча играется"</formula>
    </cfRule>
  </conditionalFormatting>
  <conditionalFormatting sqref="I44:R44 P10:P12 L22:L24">
    <cfRule type="expression" dxfId="259" priority="47">
      <formula>$S$44="встреча играется"</formula>
    </cfRule>
  </conditionalFormatting>
  <conditionalFormatting sqref="I45:R45 Q7:Q9 K25:K27">
    <cfRule type="expression" dxfId="258" priority="48">
      <formula>$S$45="встреча играется"</formula>
    </cfRule>
  </conditionalFormatting>
  <conditionalFormatting sqref="I46:R46 R19:R21 O28:O30">
    <cfRule type="expression" dxfId="257" priority="49">
      <formula>$S$46="встреча играется"</formula>
    </cfRule>
  </conditionalFormatting>
  <conditionalFormatting sqref="I46:R46">
    <cfRule type="expression" dxfId="256" priority="16">
      <formula>$S$46="сыграна"</formula>
    </cfRule>
  </conditionalFormatting>
  <conditionalFormatting sqref="I47:R47 S16:S18 N31:N33">
    <cfRule type="expression" dxfId="255" priority="50">
      <formula>$S$47="встреча играется"</formula>
    </cfRule>
  </conditionalFormatting>
  <conditionalFormatting sqref="I47:R47">
    <cfRule type="expression" dxfId="254" priority="12">
      <formula>$S$47="сыграна"</formula>
    </cfRule>
  </conditionalFormatting>
  <conditionalFormatting sqref="I48:R48 P7:P9 K22:K24">
    <cfRule type="expression" dxfId="253" priority="51">
      <formula>$S$48="встреча играется"</formula>
    </cfRule>
  </conditionalFormatting>
  <conditionalFormatting sqref="I49:R49 Q19:Q21 O25:O27">
    <cfRule type="expression" dxfId="252" priority="52">
      <formula>$S$49="встреча играется"</formula>
    </cfRule>
  </conditionalFormatting>
  <conditionalFormatting sqref="I50:R50 S13:S15 M31:M33">
    <cfRule type="expression" dxfId="251" priority="53">
      <formula>$S$50="встреча играется"</formula>
    </cfRule>
  </conditionalFormatting>
  <conditionalFormatting sqref="I51:R51 R16:R18 N28:N30">
    <cfRule type="expression" dxfId="250" priority="54">
      <formula>$S$51="встреча играется"</formula>
    </cfRule>
  </conditionalFormatting>
  <conditionalFormatting sqref="I52:R52 N10:N12 L16:L18">
    <cfRule type="expression" dxfId="249" priority="55">
      <formula>$S$52="встреча играется"</formula>
    </cfRule>
  </conditionalFormatting>
  <conditionalFormatting sqref="I53:R53 O7:O9 K19:K21">
    <cfRule type="expression" dxfId="248" priority="56">
      <formula>$S$53="встреча играется"</formula>
    </cfRule>
  </conditionalFormatting>
  <conditionalFormatting sqref="I54:R54 R13:R15 M28:M30">
    <cfRule type="expression" dxfId="247" priority="57">
      <formula>$S$54="встреча играется"</formula>
    </cfRule>
  </conditionalFormatting>
  <conditionalFormatting sqref="I55:R55 S25:S27 Q31:Q33">
    <cfRule type="expression" dxfId="246" priority="58">
      <formula>$S$55="встреча играется"</formula>
    </cfRule>
  </conditionalFormatting>
  <conditionalFormatting sqref="I56:R56 N7:N9 K16:K18">
    <cfRule type="expression" dxfId="245" priority="59">
      <formula>$S$56="встреча играется"</formula>
    </cfRule>
  </conditionalFormatting>
  <conditionalFormatting sqref="I57:R57 O13:O15 M19:M21">
    <cfRule type="expression" dxfId="244" priority="60">
      <formula>$S$57="встреча играется"</formula>
    </cfRule>
  </conditionalFormatting>
  <conditionalFormatting sqref="I57:R57">
    <cfRule type="expression" dxfId="243" priority="26">
      <formula>$S$57="сыграна"</formula>
    </cfRule>
  </conditionalFormatting>
  <conditionalFormatting sqref="I58:R58 S10:S12 L31:L33">
    <cfRule type="expression" dxfId="242" priority="61">
      <formula>$S$58="встреча играется"</formula>
    </cfRule>
  </conditionalFormatting>
  <conditionalFormatting sqref="I58:R58">
    <cfRule type="expression" dxfId="241" priority="27">
      <formula>$S$58="сыграна"</formula>
    </cfRule>
  </conditionalFormatting>
  <conditionalFormatting sqref="I59:R59 R22:R24 P28:P30">
    <cfRule type="expression" dxfId="240" priority="62">
      <formula>$S$59="встреча играется"</formula>
    </cfRule>
  </conditionalFormatting>
  <conditionalFormatting sqref="I59:R59">
    <cfRule type="expression" dxfId="239" priority="28">
      <formula>$S$59="сыграна"</formula>
    </cfRule>
  </conditionalFormatting>
  <conditionalFormatting sqref="I60:R60 M7:M9 K13:K15">
    <cfRule type="expression" dxfId="238" priority="63">
      <formula>$S$60="встреча играется"</formula>
    </cfRule>
  </conditionalFormatting>
  <conditionalFormatting sqref="I60:R60">
    <cfRule type="expression" dxfId="237" priority="29">
      <formula>$S$60="сыграна"</formula>
    </cfRule>
  </conditionalFormatting>
  <conditionalFormatting sqref="I61:R61 O10:O12 L19:L21">
    <cfRule type="expression" dxfId="236" priority="64">
      <formula>$S$61="встреча играется"</formula>
    </cfRule>
  </conditionalFormatting>
  <conditionalFormatting sqref="I61:R61">
    <cfRule type="expression" dxfId="235" priority="30">
      <formula>$S$61="сыграна"</formula>
    </cfRule>
  </conditionalFormatting>
  <conditionalFormatting sqref="I62:R62 Q16:Q18 N25:N27">
    <cfRule type="expression" dxfId="234" priority="3">
      <formula>$S$62="встреча играется"</formula>
    </cfRule>
  </conditionalFormatting>
  <conditionalFormatting sqref="I63:R63 S22:S24 P31:P33">
    <cfRule type="expression" dxfId="233" priority="65">
      <formula>$S$63="встреча играется"</formula>
    </cfRule>
  </conditionalFormatting>
  <conditionalFormatting sqref="I64:R64 M10:M12 L13:L15">
    <cfRule type="expression" dxfId="232" priority="66">
      <formula>$S$64="встреча играется"</formula>
    </cfRule>
  </conditionalFormatting>
  <conditionalFormatting sqref="I65:R65 O16:O18 N19:N21">
    <cfRule type="expression" dxfId="231" priority="67">
      <formula>$S$65="встреча играется"</formula>
    </cfRule>
  </conditionalFormatting>
  <conditionalFormatting sqref="I66:R66 Q22:Q24 P25:P27">
    <cfRule type="expression" dxfId="230" priority="68">
      <formula>$S$66="встреча играется"</formula>
    </cfRule>
  </conditionalFormatting>
  <conditionalFormatting sqref="I67:R67 S28:S30 R31:R33">
    <cfRule type="expression" dxfId="229" priority="69">
      <formula>$S$67="встреча играется"</formula>
    </cfRule>
  </conditionalFormatting>
  <conditionalFormatting sqref="I68:R68 L7:L9 K10:K12">
    <cfRule type="expression" dxfId="228" priority="70">
      <formula>$S$68="встреча играется"</formula>
    </cfRule>
  </conditionalFormatting>
  <conditionalFormatting sqref="I69:R69 N13:N15 M16:M18">
    <cfRule type="expression" dxfId="227" priority="71">
      <formula>$S$69="встреча играется"</formula>
    </cfRule>
  </conditionalFormatting>
  <conditionalFormatting sqref="I70:R70 P19:P21 O22:O24">
    <cfRule type="expression" dxfId="226" priority="72">
      <formula>$S$70="встреча играется"</formula>
    </cfRule>
  </conditionalFormatting>
  <conditionalFormatting sqref="I71:R71 R25:R27 Q28:Q30">
    <cfRule type="expression" dxfId="225" priority="73">
      <formula>$S$71="встреча играется"</formula>
    </cfRule>
  </conditionalFormatting>
  <conditionalFormatting sqref="J7:J33">
    <cfRule type="endsWith" dxfId="224" priority="1" operator="endsWith" text="+">
      <formula>RIGHT((J7),LEN("+"))=("+")</formula>
    </cfRule>
  </conditionalFormatting>
  <dataValidations count="1">
    <dataValidation type="list" allowBlank="1" sqref="P36:P71" xr:uid="{00000000-0002-0000-4500-000000000000}">
      <formula1>Е8_2!Список_счета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IF('E8'!Уч2="","",'E8'!Уч2)</f>
        <v/>
      </c>
      <c r="K33" s="52" t="str">
        <f t="shared" ref="K33:K60" si="0">"-"</f>
        <v>-</v>
      </c>
      <c r="L33" s="123" t="str">
        <f>IF('E8'!Уч6="","",'E8'!Уч6)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IF('E8'!Уч3="","",'E8'!Уч3)</f>
        <v/>
      </c>
      <c r="K34" s="57" t="str">
        <f t="shared" si="0"/>
        <v>-</v>
      </c>
      <c r="L34" s="126" t="str">
        <f>IF('E8'!Уч5="","",'E8'!Уч5)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IF('E8'!Уч1="","",'E8'!Уч1)</f>
        <v/>
      </c>
      <c r="K35" s="61" t="str">
        <f t="shared" si="0"/>
        <v>-</v>
      </c>
      <c r="L35" s="129" t="str">
        <f>IF('E8'!Уч7="","",'E8'!Уч7)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IF('E8'!Уч4="","",'E8'!Уч4)</f>
        <v/>
      </c>
      <c r="K36" s="65" t="str">
        <f t="shared" si="0"/>
        <v>-</v>
      </c>
      <c r="L36" s="120" t="str">
        <f>IF('E8'!Уч8="","",'E8'!Уч8)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IF('E8'!Уч5="","",'E8'!Уч5)</f>
        <v/>
      </c>
      <c r="K37" s="52" t="str">
        <f t="shared" si="0"/>
        <v>-</v>
      </c>
      <c r="L37" s="123" t="str">
        <f>IF('E8'!Уч2="","",'E8'!Уч2)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IF('E8'!Уч6="","",'E8'!Уч6)</f>
        <v/>
      </c>
      <c r="K38" s="57" t="str">
        <f t="shared" si="0"/>
        <v>-</v>
      </c>
      <c r="L38" s="126" t="str">
        <f>IF('E8'!Уч1="","",'E8'!Уч1)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IF('E8'!Уч8="","",'E8'!Уч8)</f>
        <v/>
      </c>
      <c r="K39" s="61" t="str">
        <f t="shared" si="0"/>
        <v>-</v>
      </c>
      <c r="L39" s="129" t="str">
        <f>IF('E8'!Уч3="","",'E8'!Уч3)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IF('E8'!Уч7="","",'E8'!Уч7)</f>
        <v/>
      </c>
      <c r="K40" s="65" t="str">
        <f t="shared" si="0"/>
        <v>-</v>
      </c>
      <c r="L40" s="120" t="str">
        <f>IF('E8'!Уч4="","",'E8'!Уч4)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IF('E8'!Уч1="","",'E8'!Уч1)</f>
        <v/>
      </c>
      <c r="K41" s="52" t="str">
        <f t="shared" si="0"/>
        <v>-</v>
      </c>
      <c r="L41" s="123" t="str">
        <f>IF('E8'!Уч5="","",'E8'!Уч5)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IF('E8'!Уч2="","",'E8'!Уч2)</f>
        <v/>
      </c>
      <c r="K42" s="57" t="str">
        <f t="shared" si="0"/>
        <v>-</v>
      </c>
      <c r="L42" s="126" t="str">
        <f>IF('E8'!Уч8="","",'E8'!Уч8)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IF('E8'!Уч4="","",'E8'!Уч4)</f>
        <v/>
      </c>
      <c r="K43" s="61" t="str">
        <f t="shared" si="0"/>
        <v>-</v>
      </c>
      <c r="L43" s="129" t="str">
        <f>IF('E8'!Уч6="","",'E8'!Уч6)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IF('E8'!Уч3="","",'E8'!Уч3)</f>
        <v/>
      </c>
      <c r="K44" s="65" t="str">
        <f t="shared" si="0"/>
        <v>-</v>
      </c>
      <c r="L44" s="120" t="str">
        <f>IF('E8'!Уч7="","",'E8'!Уч7)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IF('E8'!Уч8="","",'E8'!Уч8)</f>
        <v/>
      </c>
      <c r="K45" s="52" t="str">
        <f t="shared" si="0"/>
        <v>-</v>
      </c>
      <c r="L45" s="123" t="str">
        <f>IF('E8'!Уч1="","",'E8'!Уч1)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IF('E8'!Уч5="","",'E8'!Уч5)</f>
        <v/>
      </c>
      <c r="K46" s="57" t="str">
        <f t="shared" si="0"/>
        <v>-</v>
      </c>
      <c r="L46" s="126" t="str">
        <f>IF('E8'!Уч4="","",'E8'!Уч4)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IF('E8'!Уч7="","",'E8'!Уч7)</f>
        <v/>
      </c>
      <c r="K47" s="61" t="str">
        <f t="shared" si="0"/>
        <v>-</v>
      </c>
      <c r="L47" s="129" t="str">
        <f>IF('E8'!Уч2="","",'E8'!Уч2)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IF('E8'!Уч6="","",'E8'!Уч6)</f>
        <v/>
      </c>
      <c r="K48" s="65" t="str">
        <f t="shared" si="0"/>
        <v>-</v>
      </c>
      <c r="L48" s="120" t="str">
        <f>IF('E8'!Уч3="","",'E8'!Уч3)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IF('E8'!Уч1="","",'E8'!Уч1)</f>
        <v/>
      </c>
      <c r="K49" s="52" t="str">
        <f t="shared" si="0"/>
        <v>-</v>
      </c>
      <c r="L49" s="123" t="str">
        <f>IF('E8'!Уч3="","",'E8'!Уч3)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IF('E8'!Уч2="","",'E8'!Уч2)</f>
        <v/>
      </c>
      <c r="K50" s="57" t="str">
        <f t="shared" si="0"/>
        <v>-</v>
      </c>
      <c r="L50" s="126" t="str">
        <f>IF('E8'!Уч4="","",'E8'!Уч4)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IF('E8'!Уч5="","",'E8'!Уч5)</f>
        <v/>
      </c>
      <c r="K51" s="61" t="str">
        <f t="shared" si="0"/>
        <v>-</v>
      </c>
      <c r="L51" s="129" t="str">
        <f>IF('E8'!Уч7="","",'E8'!Уч7)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IF('E8'!Уч6="","",'E8'!Уч6)</f>
        <v/>
      </c>
      <c r="K52" s="65" t="str">
        <f t="shared" si="0"/>
        <v>-</v>
      </c>
      <c r="L52" s="120" t="str">
        <f>IF('E8'!Уч8="","",'E8'!Уч8)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IF('E8'!Уч4="","",'E8'!Уч4)</f>
        <v/>
      </c>
      <c r="K53" s="52" t="str">
        <f t="shared" si="0"/>
        <v>-</v>
      </c>
      <c r="L53" s="123" t="str">
        <f>IF('E8'!Уч1="","",'E8'!Уч1)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IF('E8'!Уч3="","",'E8'!Уч3)</f>
        <v/>
      </c>
      <c r="K54" s="57" t="str">
        <f t="shared" si="0"/>
        <v>-</v>
      </c>
      <c r="L54" s="126" t="str">
        <f>IF('E8'!Уч2="","",'E8'!Уч2)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IF('E8'!Уч7="","",'E8'!Уч7)</f>
        <v/>
      </c>
      <c r="K55" s="61" t="str">
        <f t="shared" si="0"/>
        <v>-</v>
      </c>
      <c r="L55" s="129" t="str">
        <f>IF('E8'!Уч6="","",'E8'!Уч6)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IF('E8'!Уч8="","",'E8'!Уч8)</f>
        <v/>
      </c>
      <c r="K56" s="65" t="str">
        <f t="shared" si="0"/>
        <v>-</v>
      </c>
      <c r="L56" s="120" t="str">
        <f>IF('E8'!Уч5="","",'E8'!Уч5)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IF('E8'!Уч1="","",'E8'!Уч1)</f>
        <v/>
      </c>
      <c r="K57" s="52" t="str">
        <f t="shared" si="0"/>
        <v>-</v>
      </c>
      <c r="L57" s="123" t="str">
        <f>IF('E8'!Уч2="","",'E8'!Уч2)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IF('E8'!Уч3="","",'E8'!Уч3)</f>
        <v/>
      </c>
      <c r="K58" s="57" t="str">
        <f t="shared" si="0"/>
        <v>-</v>
      </c>
      <c r="L58" s="126" t="str">
        <f>IF('E8'!Уч4="","",'E8'!Уч4)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IF('E8'!Уч5="","",'E8'!Уч5)</f>
        <v/>
      </c>
      <c r="K59" s="61" t="str">
        <f t="shared" si="0"/>
        <v>-</v>
      </c>
      <c r="L59" s="129" t="str">
        <f>IF('E8'!Уч6="","",'E8'!Уч6)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IF('E8'!Уч7="","",'E8'!Уч7)</f>
        <v/>
      </c>
      <c r="K60" s="65" t="str">
        <f t="shared" si="0"/>
        <v>-</v>
      </c>
      <c r="L60" s="120" t="str">
        <f>IF('E8'!Уч8="","",'E8'!Уч8)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223" priority="5">
      <formula>$S$35="сыграна"</formula>
    </cfRule>
  </conditionalFormatting>
  <conditionalFormatting sqref="I36:Q36">
    <cfRule type="expression" dxfId="222" priority="6">
      <formula>$S$36="сыграна"</formula>
    </cfRule>
  </conditionalFormatting>
  <conditionalFormatting sqref="I37:Q37">
    <cfRule type="expression" dxfId="221" priority="7">
      <formula>$S$37="сыграна"</formula>
    </cfRule>
  </conditionalFormatting>
  <conditionalFormatting sqref="I38:Q38">
    <cfRule type="expression" dxfId="220" priority="8">
      <formula>$S$38="сыграна"</formula>
    </cfRule>
  </conditionalFormatting>
  <conditionalFormatting sqref="I39:Q39">
    <cfRule type="expression" dxfId="219" priority="9">
      <formula>$S$39="сыграна"</formula>
    </cfRule>
  </conditionalFormatting>
  <conditionalFormatting sqref="I40:Q40">
    <cfRule type="expression" dxfId="218" priority="10">
      <formula>$S$40="сыграна"</formula>
    </cfRule>
  </conditionalFormatting>
  <conditionalFormatting sqref="I41:Q41">
    <cfRule type="expression" dxfId="217" priority="11">
      <formula>$S$41="сыграна"</formula>
    </cfRule>
  </conditionalFormatting>
  <conditionalFormatting sqref="I42:Q42">
    <cfRule type="expression" dxfId="216" priority="12">
      <formula>$S$42="сыграна"</formula>
    </cfRule>
  </conditionalFormatting>
  <conditionalFormatting sqref="I43:Q43">
    <cfRule type="expression" dxfId="215" priority="13">
      <formula>$S$43="сыграна"</formula>
    </cfRule>
  </conditionalFormatting>
  <conditionalFormatting sqref="I46:Q46">
    <cfRule type="expression" dxfId="214" priority="16">
      <formula>$S$46="сыграна"</formula>
    </cfRule>
  </conditionalFormatting>
  <conditionalFormatting sqref="I47:Q47">
    <cfRule type="expression" dxfId="213" priority="17">
      <formula>$S$47="сыграна"</formula>
    </cfRule>
  </conditionalFormatting>
  <conditionalFormatting sqref="I48:Q48">
    <cfRule type="expression" dxfId="212" priority="18">
      <formula>$S$48="сыграна"</formula>
    </cfRule>
  </conditionalFormatting>
  <conditionalFormatting sqref="I49:Q49">
    <cfRule type="expression" dxfId="211" priority="19">
      <formula>$S$49="сыграна"</formula>
    </cfRule>
  </conditionalFormatting>
  <conditionalFormatting sqref="I50:Q50">
    <cfRule type="expression" dxfId="210" priority="20">
      <formula>$S$50="сыграна"</formula>
    </cfRule>
  </conditionalFormatting>
  <conditionalFormatting sqref="I51:Q51">
    <cfRule type="expression" dxfId="209" priority="21">
      <formula>$S$51="сыграна"</formula>
    </cfRule>
  </conditionalFormatting>
  <conditionalFormatting sqref="I52:Q52">
    <cfRule type="expression" dxfId="208" priority="22">
      <formula>$S$52="сыграна"</formula>
    </cfRule>
  </conditionalFormatting>
  <conditionalFormatting sqref="I53:Q53">
    <cfRule type="expression" dxfId="207" priority="23">
      <formula>$S$53="сыграна"</formula>
    </cfRule>
  </conditionalFormatting>
  <conditionalFormatting sqref="I54:Q54">
    <cfRule type="expression" dxfId="206" priority="24">
      <formula>$S$54="сыграна"</formula>
    </cfRule>
  </conditionalFormatting>
  <conditionalFormatting sqref="I55:Q55">
    <cfRule type="expression" dxfId="205" priority="25">
      <formula>$S$55="сыграна"</formula>
    </cfRule>
  </conditionalFormatting>
  <conditionalFormatting sqref="I33:R33 P10:P12 L22:L24">
    <cfRule type="expression" dxfId="204" priority="30">
      <formula>$S$33="встреча играется"</formula>
    </cfRule>
  </conditionalFormatting>
  <conditionalFormatting sqref="I33:R33">
    <cfRule type="expression" dxfId="203" priority="3">
      <formula>$S$33="сыграна"</formula>
    </cfRule>
  </conditionalFormatting>
  <conditionalFormatting sqref="I34:R34 O13:O15 M19:M21">
    <cfRule type="expression" dxfId="202" priority="31">
      <formula>$S$34="встреча играется"</formula>
    </cfRule>
  </conditionalFormatting>
  <conditionalFormatting sqref="I34:R34">
    <cfRule type="expression" dxfId="201" priority="4">
      <formula>$S$34="сыграна"</formula>
    </cfRule>
  </conditionalFormatting>
  <conditionalFormatting sqref="I35:R35 Q7:Q9 K25:K27">
    <cfRule type="expression" dxfId="200" priority="32">
      <formula>$S$35="встреча играется"</formula>
    </cfRule>
  </conditionalFormatting>
  <conditionalFormatting sqref="I36:R36 R16:R18 N28:N30">
    <cfRule type="expression" dxfId="199" priority="33">
      <formula>$S$36="встреча играется"</formula>
    </cfRule>
  </conditionalFormatting>
  <conditionalFormatting sqref="I37:R37 O10:O12 L19:L21">
    <cfRule type="expression" dxfId="198" priority="34">
      <formula>$S$37="встреча играется"</formula>
    </cfRule>
  </conditionalFormatting>
  <conditionalFormatting sqref="I38:R38 P7:P9 K22:K24">
    <cfRule type="expression" dxfId="197" priority="35">
      <formula>$S$38="встреча играется"</formula>
    </cfRule>
  </conditionalFormatting>
  <conditionalFormatting sqref="I39:R39 R13:R15 M28:M30">
    <cfRule type="expression" dxfId="196" priority="36">
      <formula>$S$39="встреча играется"</formula>
    </cfRule>
  </conditionalFormatting>
  <conditionalFormatting sqref="I40:R40 Q16:Q18 N25:N27">
    <cfRule type="expression" dxfId="195" priority="37">
      <formula>$S$40="встреча играется"</formula>
    </cfRule>
  </conditionalFormatting>
  <conditionalFormatting sqref="I41:R41 O7:O9 K19:K21">
    <cfRule type="expression" dxfId="194" priority="38">
      <formula>$S$41="встреча играется"</formula>
    </cfRule>
  </conditionalFormatting>
  <conditionalFormatting sqref="I42:R42 R10:R12 L28:L30">
    <cfRule type="expression" dxfId="193" priority="39">
      <formula>$S$42="встреча играется"</formula>
    </cfRule>
  </conditionalFormatting>
  <conditionalFormatting sqref="I43:R43 P16:P18 N22:N24">
    <cfRule type="expression" dxfId="192" priority="40">
      <formula>$S$43="встреча играется"</formula>
    </cfRule>
  </conditionalFormatting>
  <conditionalFormatting sqref="I44:R44 Q13:Q15 M25:M27">
    <cfRule type="expression" dxfId="191" priority="41">
      <formula>$S$44="встреча играется"</formula>
    </cfRule>
  </conditionalFormatting>
  <conditionalFormatting sqref="I44:R44">
    <cfRule type="expression" dxfId="190" priority="14">
      <formula>$S$44="сыграна"</formula>
    </cfRule>
  </conditionalFormatting>
  <conditionalFormatting sqref="I45:R45 R7:R9 K28:K30">
    <cfRule type="expression" dxfId="189" priority="42">
      <formula>$S$45="встреча играется"</formula>
    </cfRule>
  </conditionalFormatting>
  <conditionalFormatting sqref="I45:R45">
    <cfRule type="expression" dxfId="188" priority="15">
      <formula>$S$45="сыграна"</formula>
    </cfRule>
  </conditionalFormatting>
  <conditionalFormatting sqref="I46:R46 O16:O18 N19:N21">
    <cfRule type="expression" dxfId="187" priority="43">
      <formula>$S$46="встреча играется"</formula>
    </cfRule>
  </conditionalFormatting>
  <conditionalFormatting sqref="I47:R47 Q10:Q12 L25:L27">
    <cfRule type="expression" dxfId="186" priority="44">
      <formula>$S$47="встреча играется"</formula>
    </cfRule>
  </conditionalFormatting>
  <conditionalFormatting sqref="I48:R48 P13:P15 M22:M24">
    <cfRule type="expression" dxfId="185" priority="45">
      <formula>$S$48="встреча играется"</formula>
    </cfRule>
  </conditionalFormatting>
  <conditionalFormatting sqref="I49:R49 M7:M9 K13:K15">
    <cfRule type="expression" dxfId="184" priority="46">
      <formula>$S$49="встреча играется"</formula>
    </cfRule>
  </conditionalFormatting>
  <conditionalFormatting sqref="I50:R50 N10:N12 L16:L18">
    <cfRule type="expression" dxfId="183" priority="47">
      <formula>$S$50="встреча играется"</formula>
    </cfRule>
  </conditionalFormatting>
  <conditionalFormatting sqref="I51:R51 Q19:Q21 O25:O27">
    <cfRule type="expression" dxfId="182" priority="48">
      <formula>$S$51="встреча играется"</formula>
    </cfRule>
  </conditionalFormatting>
  <conditionalFormatting sqref="I52:R52 R22:R24 P28:P30">
    <cfRule type="expression" dxfId="181" priority="49">
      <formula>$S$52="встреча играется"</formula>
    </cfRule>
  </conditionalFormatting>
  <conditionalFormatting sqref="I53:R53 N7:N9 K16:K18">
    <cfRule type="expression" dxfId="180" priority="50">
      <formula>$S$53="встреча играется"</formula>
    </cfRule>
  </conditionalFormatting>
  <conditionalFormatting sqref="I54:R54 M10:M12 L13:L15">
    <cfRule type="expression" dxfId="179" priority="51">
      <formula>$S$54="встреча играется"</formula>
    </cfRule>
  </conditionalFormatting>
  <conditionalFormatting sqref="I55:R55 Q22:Q24 P25:P27">
    <cfRule type="expression" dxfId="178" priority="26">
      <formula>$S$55="встреча играется"</formula>
    </cfRule>
  </conditionalFormatting>
  <conditionalFormatting sqref="I56:R56 R19:R21 O28:O30">
    <cfRule type="expression" dxfId="177" priority="52">
      <formula>$S$56="встреча играется"</formula>
    </cfRule>
  </conditionalFormatting>
  <conditionalFormatting sqref="I56:R56">
    <cfRule type="expression" dxfId="176" priority="2">
      <formula>$S$56="сыграна"</formula>
    </cfRule>
  </conditionalFormatting>
  <conditionalFormatting sqref="I57:R57 L7:L9 K10:K12">
    <cfRule type="expression" dxfId="175" priority="53">
      <formula>$S$57="встреча играется"</formula>
    </cfRule>
  </conditionalFormatting>
  <conditionalFormatting sqref="I57:R57">
    <cfRule type="expression" dxfId="174" priority="1">
      <formula>$S$57="сыграна"</formula>
    </cfRule>
  </conditionalFormatting>
  <conditionalFormatting sqref="I58:R58 N13:N15 M16:M18">
    <cfRule type="expression" dxfId="173" priority="54">
      <formula>$S$58="встреча играется"</formula>
    </cfRule>
  </conditionalFormatting>
  <conditionalFormatting sqref="I58:R58">
    <cfRule type="expression" dxfId="172" priority="27">
      <formula>$S$58="сыграна"</formula>
    </cfRule>
  </conditionalFormatting>
  <conditionalFormatting sqref="I59:R59 P19:P21 O22:O24">
    <cfRule type="expression" dxfId="171" priority="55">
      <formula>$S$59="встреча играется"</formula>
    </cfRule>
  </conditionalFormatting>
  <conditionalFormatting sqref="I59:R59">
    <cfRule type="expression" dxfId="170" priority="28">
      <formula>$S$59="сыграна"</formula>
    </cfRule>
  </conditionalFormatting>
  <conditionalFormatting sqref="I60:R60 R25:R27 Q28:Q30">
    <cfRule type="expression" dxfId="169" priority="56">
      <formula>$S$60="встреча играется"</formula>
    </cfRule>
  </conditionalFormatting>
  <conditionalFormatting sqref="I60:R60">
    <cfRule type="expression" dxfId="168" priority="29">
      <formula>$S$60="сыграна"</formula>
    </cfRule>
  </conditionalFormatting>
  <dataValidations count="1">
    <dataValidation type="list" allowBlank="1" sqref="P33:P60" xr:uid="{00000000-0002-0000-4600-000000000000}">
      <formula1>'E8'!Список_счета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IF('F1'!Уч2="","",'F1'!Уч2)</f>
        <v/>
      </c>
      <c r="K33" s="52" t="str">
        <f t="shared" ref="K33:K60" si="0">"-"</f>
        <v>-</v>
      </c>
      <c r="L33" s="123" t="str">
        <f>IF('F1'!Уч6="","",'F1'!Уч6)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IF('F1'!Уч3="","",'F1'!Уч3)</f>
        <v/>
      </c>
      <c r="K34" s="57" t="str">
        <f t="shared" si="0"/>
        <v>-</v>
      </c>
      <c r="L34" s="126" t="str">
        <f>IF('F1'!Уч5="","",'F1'!Уч5)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IF('F1'!Уч1="","",'F1'!Уч1)</f>
        <v/>
      </c>
      <c r="K35" s="61" t="str">
        <f t="shared" si="0"/>
        <v>-</v>
      </c>
      <c r="L35" s="129" t="str">
        <f>IF('F1'!Уч7="","",'F1'!Уч7)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IF('F1'!Уч4="","",'F1'!Уч4)</f>
        <v/>
      </c>
      <c r="K36" s="65" t="str">
        <f t="shared" si="0"/>
        <v>-</v>
      </c>
      <c r="L36" s="120" t="str">
        <f>IF('F1'!Уч8="","",'F1'!Уч8)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IF('F1'!Уч5="","",'F1'!Уч5)</f>
        <v/>
      </c>
      <c r="K37" s="52" t="str">
        <f t="shared" si="0"/>
        <v>-</v>
      </c>
      <c r="L37" s="123" t="str">
        <f>IF('F1'!Уч2="","",'F1'!Уч2)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IF('F1'!Уч6="","",'F1'!Уч6)</f>
        <v/>
      </c>
      <c r="K38" s="57" t="str">
        <f t="shared" si="0"/>
        <v>-</v>
      </c>
      <c r="L38" s="126" t="str">
        <f>IF('F1'!Уч1="","",'F1'!Уч1)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IF('F1'!Уч8="","",'F1'!Уч8)</f>
        <v/>
      </c>
      <c r="K39" s="61" t="str">
        <f t="shared" si="0"/>
        <v>-</v>
      </c>
      <c r="L39" s="129" t="str">
        <f>IF('F1'!Уч3="","",'F1'!Уч3)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IF('F1'!Уч7="","",'F1'!Уч7)</f>
        <v/>
      </c>
      <c r="K40" s="65" t="str">
        <f t="shared" si="0"/>
        <v>-</v>
      </c>
      <c r="L40" s="120" t="str">
        <f>IF('F1'!Уч4="","",'F1'!Уч4)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IF('F1'!Уч1="","",'F1'!Уч1)</f>
        <v/>
      </c>
      <c r="K41" s="52" t="str">
        <f t="shared" si="0"/>
        <v>-</v>
      </c>
      <c r="L41" s="123" t="str">
        <f>IF('F1'!Уч5="","",'F1'!Уч5)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IF('F1'!Уч2="","",'F1'!Уч2)</f>
        <v/>
      </c>
      <c r="K42" s="57" t="str">
        <f t="shared" si="0"/>
        <v>-</v>
      </c>
      <c r="L42" s="126" t="str">
        <f>IF('F1'!Уч8="","",'F1'!Уч8)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IF('F1'!Уч4="","",'F1'!Уч4)</f>
        <v/>
      </c>
      <c r="K43" s="61" t="str">
        <f t="shared" si="0"/>
        <v>-</v>
      </c>
      <c r="L43" s="129" t="str">
        <f>IF('F1'!Уч6="","",'F1'!Уч6)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IF('F1'!Уч3="","",'F1'!Уч3)</f>
        <v/>
      </c>
      <c r="K44" s="65" t="str">
        <f t="shared" si="0"/>
        <v>-</v>
      </c>
      <c r="L44" s="120" t="str">
        <f>IF('F1'!Уч7="","",'F1'!Уч7)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IF('F1'!Уч8="","",'F1'!Уч8)</f>
        <v/>
      </c>
      <c r="K45" s="52" t="str">
        <f t="shared" si="0"/>
        <v>-</v>
      </c>
      <c r="L45" s="123" t="str">
        <f>IF('F1'!Уч1="","",'F1'!Уч1)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IF('F1'!Уч5="","",'F1'!Уч5)</f>
        <v/>
      </c>
      <c r="K46" s="57" t="str">
        <f t="shared" si="0"/>
        <v>-</v>
      </c>
      <c r="L46" s="126" t="str">
        <f>IF('F1'!Уч4="","",'F1'!Уч4)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IF('F1'!Уч7="","",'F1'!Уч7)</f>
        <v/>
      </c>
      <c r="K47" s="61" t="str">
        <f t="shared" si="0"/>
        <v>-</v>
      </c>
      <c r="L47" s="129" t="str">
        <f>IF('F1'!Уч2="","",'F1'!Уч2)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IF('F1'!Уч6="","",'F1'!Уч6)</f>
        <v/>
      </c>
      <c r="K48" s="65" t="str">
        <f t="shared" si="0"/>
        <v>-</v>
      </c>
      <c r="L48" s="120" t="str">
        <f>IF('F1'!Уч3="","",'F1'!Уч3)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IF('F1'!Уч1="","",'F1'!Уч1)</f>
        <v/>
      </c>
      <c r="K49" s="52" t="str">
        <f t="shared" si="0"/>
        <v>-</v>
      </c>
      <c r="L49" s="123" t="str">
        <f>IF('F1'!Уч3="","",'F1'!Уч3)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IF('F1'!Уч2="","",'F1'!Уч2)</f>
        <v/>
      </c>
      <c r="K50" s="57" t="str">
        <f t="shared" si="0"/>
        <v>-</v>
      </c>
      <c r="L50" s="126" t="str">
        <f>IF('F1'!Уч4="","",'F1'!Уч4)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IF('F1'!Уч5="","",'F1'!Уч5)</f>
        <v/>
      </c>
      <c r="K51" s="61" t="str">
        <f t="shared" si="0"/>
        <v>-</v>
      </c>
      <c r="L51" s="129" t="str">
        <f>IF('F1'!Уч7="","",'F1'!Уч7)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IF('F1'!Уч6="","",'F1'!Уч6)</f>
        <v/>
      </c>
      <c r="K52" s="65" t="str">
        <f t="shared" si="0"/>
        <v>-</v>
      </c>
      <c r="L52" s="120" t="str">
        <f>IF('F1'!Уч8="","",'F1'!Уч8)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IF('F1'!Уч4="","",'F1'!Уч4)</f>
        <v/>
      </c>
      <c r="K53" s="52" t="str">
        <f t="shared" si="0"/>
        <v>-</v>
      </c>
      <c r="L53" s="123" t="str">
        <f>IF('F1'!Уч1="","",'F1'!Уч1)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IF('F1'!Уч3="","",'F1'!Уч3)</f>
        <v/>
      </c>
      <c r="K54" s="57" t="str">
        <f t="shared" si="0"/>
        <v>-</v>
      </c>
      <c r="L54" s="126" t="str">
        <f>IF('F1'!Уч2="","",'F1'!Уч2)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IF('F1'!Уч7="","",'F1'!Уч7)</f>
        <v/>
      </c>
      <c r="K55" s="61" t="str">
        <f t="shared" si="0"/>
        <v>-</v>
      </c>
      <c r="L55" s="129" t="str">
        <f>IF('F1'!Уч6="","",'F1'!Уч6)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IF('F1'!Уч8="","",'F1'!Уч8)</f>
        <v/>
      </c>
      <c r="K56" s="65" t="str">
        <f t="shared" si="0"/>
        <v>-</v>
      </c>
      <c r="L56" s="120" t="str">
        <f>IF('F1'!Уч5="","",'F1'!Уч5)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IF('F1'!Уч1="","",'F1'!Уч1)</f>
        <v/>
      </c>
      <c r="K57" s="52" t="str">
        <f t="shared" si="0"/>
        <v>-</v>
      </c>
      <c r="L57" s="123" t="str">
        <f>IF('F1'!Уч2="","",'F1'!Уч2)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IF('F1'!Уч3="","",'F1'!Уч3)</f>
        <v/>
      </c>
      <c r="K58" s="57" t="str">
        <f t="shared" si="0"/>
        <v>-</v>
      </c>
      <c r="L58" s="126" t="str">
        <f>IF('F1'!Уч4="","",'F1'!Уч4)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IF('F1'!Уч5="","",'F1'!Уч5)</f>
        <v/>
      </c>
      <c r="K59" s="61" t="str">
        <f t="shared" si="0"/>
        <v>-</v>
      </c>
      <c r="L59" s="129" t="str">
        <f>IF('F1'!Уч6="","",'F1'!Уч6)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IF('F1'!Уч7="","",'F1'!Уч7)</f>
        <v/>
      </c>
      <c r="K60" s="65" t="str">
        <f t="shared" si="0"/>
        <v>-</v>
      </c>
      <c r="L60" s="120" t="str">
        <f>IF('F1'!Уч8="","",'F1'!Уч8)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67" priority="5">
      <formula>$S$35="сыграна"</formula>
    </cfRule>
  </conditionalFormatting>
  <conditionalFormatting sqref="I36:Q36">
    <cfRule type="expression" dxfId="166" priority="6">
      <formula>$S$36="сыграна"</formula>
    </cfRule>
  </conditionalFormatting>
  <conditionalFormatting sqref="I37:Q37">
    <cfRule type="expression" dxfId="165" priority="7">
      <formula>$S$37="сыграна"</formula>
    </cfRule>
  </conditionalFormatting>
  <conditionalFormatting sqref="I38:Q38">
    <cfRule type="expression" dxfId="164" priority="8">
      <formula>$S$38="сыграна"</formula>
    </cfRule>
  </conditionalFormatting>
  <conditionalFormatting sqref="I39:Q39">
    <cfRule type="expression" dxfId="163" priority="9">
      <formula>$S$39="сыграна"</formula>
    </cfRule>
  </conditionalFormatting>
  <conditionalFormatting sqref="I40:Q40">
    <cfRule type="expression" dxfId="162" priority="10">
      <formula>$S$40="сыграна"</formula>
    </cfRule>
  </conditionalFormatting>
  <conditionalFormatting sqref="I41:Q41">
    <cfRule type="expression" dxfId="161" priority="11">
      <formula>$S$41="сыграна"</formula>
    </cfRule>
  </conditionalFormatting>
  <conditionalFormatting sqref="I42:Q42">
    <cfRule type="expression" dxfId="160" priority="12">
      <formula>$S$42="сыграна"</formula>
    </cfRule>
  </conditionalFormatting>
  <conditionalFormatting sqref="I43:Q43">
    <cfRule type="expression" dxfId="159" priority="13">
      <formula>$S$43="сыграна"</formula>
    </cfRule>
  </conditionalFormatting>
  <conditionalFormatting sqref="I46:Q46">
    <cfRule type="expression" dxfId="158" priority="16">
      <formula>$S$46="сыграна"</formula>
    </cfRule>
  </conditionalFormatting>
  <conditionalFormatting sqref="I47:Q47">
    <cfRule type="expression" dxfId="157" priority="17">
      <formula>$S$47="сыграна"</formula>
    </cfRule>
  </conditionalFormatting>
  <conditionalFormatting sqref="I48:Q48">
    <cfRule type="expression" dxfId="156" priority="18">
      <formula>$S$48="сыграна"</formula>
    </cfRule>
  </conditionalFormatting>
  <conditionalFormatting sqref="I49:Q49">
    <cfRule type="expression" dxfId="155" priority="19">
      <formula>$S$49="сыграна"</formula>
    </cfRule>
  </conditionalFormatting>
  <conditionalFormatting sqref="I50:Q50">
    <cfRule type="expression" dxfId="154" priority="20">
      <formula>$S$50="сыграна"</formula>
    </cfRule>
  </conditionalFormatting>
  <conditionalFormatting sqref="I51:Q51">
    <cfRule type="expression" dxfId="153" priority="21">
      <formula>$S$51="сыграна"</formula>
    </cfRule>
  </conditionalFormatting>
  <conditionalFormatting sqref="I52:Q52">
    <cfRule type="expression" dxfId="152" priority="22">
      <formula>$S$52="сыграна"</formula>
    </cfRule>
  </conditionalFormatting>
  <conditionalFormatting sqref="I53:Q53">
    <cfRule type="expression" dxfId="151" priority="23">
      <formula>$S$53="сыграна"</formula>
    </cfRule>
  </conditionalFormatting>
  <conditionalFormatting sqref="I54:Q54">
    <cfRule type="expression" dxfId="150" priority="24">
      <formula>$S$54="сыграна"</formula>
    </cfRule>
  </conditionalFormatting>
  <conditionalFormatting sqref="I55:Q55">
    <cfRule type="expression" dxfId="149" priority="25">
      <formula>$S$55="сыграна"</formula>
    </cfRule>
  </conditionalFormatting>
  <conditionalFormatting sqref="I33:R33 P10:P12 L22:L24">
    <cfRule type="expression" dxfId="148" priority="30">
      <formula>$S$33="встреча играется"</formula>
    </cfRule>
  </conditionalFormatting>
  <conditionalFormatting sqref="I33:R33">
    <cfRule type="expression" dxfId="147" priority="3">
      <formula>$S$33="сыграна"</formula>
    </cfRule>
  </conditionalFormatting>
  <conditionalFormatting sqref="I34:R34 O13:O15 M19:M21">
    <cfRule type="expression" dxfId="146" priority="31">
      <formula>$S$34="встреча играется"</formula>
    </cfRule>
  </conditionalFormatting>
  <conditionalFormatting sqref="I34:R34">
    <cfRule type="expression" dxfId="145" priority="4">
      <formula>$S$34="сыграна"</formula>
    </cfRule>
  </conditionalFormatting>
  <conditionalFormatting sqref="I35:R35 Q7:Q9 K25:K27">
    <cfRule type="expression" dxfId="144" priority="32">
      <formula>$S$35="встреча играется"</formula>
    </cfRule>
  </conditionalFormatting>
  <conditionalFormatting sqref="I36:R36 R16:R18 N28:N30">
    <cfRule type="expression" dxfId="143" priority="33">
      <formula>$S$36="встреча играется"</formula>
    </cfRule>
  </conditionalFormatting>
  <conditionalFormatting sqref="I37:R37 O10:O12 L19:L21">
    <cfRule type="expression" dxfId="142" priority="34">
      <formula>$S$37="встреча играется"</formula>
    </cfRule>
  </conditionalFormatting>
  <conditionalFormatting sqref="I38:R38 P7:P9 K22:K24">
    <cfRule type="expression" dxfId="141" priority="35">
      <formula>$S$38="встреча играется"</formula>
    </cfRule>
  </conditionalFormatting>
  <conditionalFormatting sqref="I39:R39 R13:R15 M28:M30">
    <cfRule type="expression" dxfId="140" priority="36">
      <formula>$S$39="встреча играется"</formula>
    </cfRule>
  </conditionalFormatting>
  <conditionalFormatting sqref="I40:R40 Q16:Q18 N25:N27">
    <cfRule type="expression" dxfId="139" priority="37">
      <formula>$S$40="встреча играется"</formula>
    </cfRule>
  </conditionalFormatting>
  <conditionalFormatting sqref="I41:R41 O7:O9 K19:K21">
    <cfRule type="expression" dxfId="138" priority="38">
      <formula>$S$41="встреча играется"</formula>
    </cfRule>
  </conditionalFormatting>
  <conditionalFormatting sqref="I42:R42 R10:R12 L28:L30">
    <cfRule type="expression" dxfId="137" priority="39">
      <formula>$S$42="встреча играется"</formula>
    </cfRule>
  </conditionalFormatting>
  <conditionalFormatting sqref="I43:R43 P16:P18 N22:N24">
    <cfRule type="expression" dxfId="136" priority="40">
      <formula>$S$43="встреча играется"</formula>
    </cfRule>
  </conditionalFormatting>
  <conditionalFormatting sqref="I44:R44 Q13:Q15 M25:M27">
    <cfRule type="expression" dxfId="135" priority="41">
      <formula>$S$44="встреча играется"</formula>
    </cfRule>
  </conditionalFormatting>
  <conditionalFormatting sqref="I44:R44">
    <cfRule type="expression" dxfId="134" priority="14">
      <formula>$S$44="сыграна"</formula>
    </cfRule>
  </conditionalFormatting>
  <conditionalFormatting sqref="I45:R45 R7:R9 K28:K30">
    <cfRule type="expression" dxfId="133" priority="42">
      <formula>$S$45="встреча играется"</formula>
    </cfRule>
  </conditionalFormatting>
  <conditionalFormatting sqref="I45:R45">
    <cfRule type="expression" dxfId="132" priority="15">
      <formula>$S$45="сыграна"</formula>
    </cfRule>
  </conditionalFormatting>
  <conditionalFormatting sqref="I46:R46 O16:O18 N19:N21">
    <cfRule type="expression" dxfId="131" priority="43">
      <formula>$S$46="встреча играется"</formula>
    </cfRule>
  </conditionalFormatting>
  <conditionalFormatting sqref="I47:R47 Q10:Q12 L25:L27">
    <cfRule type="expression" dxfId="130" priority="44">
      <formula>$S$47="встреча играется"</formula>
    </cfRule>
  </conditionalFormatting>
  <conditionalFormatting sqref="I48:R48 P13:P15 M22:M24">
    <cfRule type="expression" dxfId="129" priority="45">
      <formula>$S$48="встреча играется"</formula>
    </cfRule>
  </conditionalFormatting>
  <conditionalFormatting sqref="I49:R49 M7:M9 K13:K15">
    <cfRule type="expression" dxfId="128" priority="46">
      <formula>$S$49="встреча играется"</formula>
    </cfRule>
  </conditionalFormatting>
  <conditionalFormatting sqref="I50:R50 N10:N12 L16:L18">
    <cfRule type="expression" dxfId="127" priority="47">
      <formula>$S$50="встреча играется"</formula>
    </cfRule>
  </conditionalFormatting>
  <conditionalFormatting sqref="I51:R51 Q19:Q21 O25:O27">
    <cfRule type="expression" dxfId="126" priority="48">
      <formula>$S$51="встреча играется"</formula>
    </cfRule>
  </conditionalFormatting>
  <conditionalFormatting sqref="I52:R52 R22:R24 P28:P30">
    <cfRule type="expression" dxfId="125" priority="49">
      <formula>$S$52="встреча играется"</formula>
    </cfRule>
  </conditionalFormatting>
  <conditionalFormatting sqref="I53:R53 N7:N9 K16:K18">
    <cfRule type="expression" dxfId="124" priority="50">
      <formula>$S$53="встреча играется"</formula>
    </cfRule>
  </conditionalFormatting>
  <conditionalFormatting sqref="I54:R54 M10:M12 L13:L15">
    <cfRule type="expression" dxfId="123" priority="51">
      <formula>$S$54="встреча играется"</formula>
    </cfRule>
  </conditionalFormatting>
  <conditionalFormatting sqref="I55:R55 Q22:Q24 P25:P27">
    <cfRule type="expression" dxfId="122" priority="26">
      <formula>$S$55="встреча играется"</formula>
    </cfRule>
  </conditionalFormatting>
  <conditionalFormatting sqref="I56:R56 R19:R21 O28:O30">
    <cfRule type="expression" dxfId="121" priority="52">
      <formula>$S$56="встреча играется"</formula>
    </cfRule>
  </conditionalFormatting>
  <conditionalFormatting sqref="I56:R56">
    <cfRule type="expression" dxfId="120" priority="2">
      <formula>$S$56="сыграна"</formula>
    </cfRule>
  </conditionalFormatting>
  <conditionalFormatting sqref="I57:R57 L7:L9 K10:K12">
    <cfRule type="expression" dxfId="119" priority="53">
      <formula>$S$57="встреча играется"</formula>
    </cfRule>
  </conditionalFormatting>
  <conditionalFormatting sqref="I57:R57">
    <cfRule type="expression" dxfId="118" priority="1">
      <formula>$S$57="сыграна"</formula>
    </cfRule>
  </conditionalFormatting>
  <conditionalFormatting sqref="I58:R58 N13:N15 M16:M18">
    <cfRule type="expression" dxfId="117" priority="54">
      <formula>$S$58="встреча играется"</formula>
    </cfRule>
  </conditionalFormatting>
  <conditionalFormatting sqref="I58:R58">
    <cfRule type="expression" dxfId="116" priority="27">
      <formula>$S$58="сыграна"</formula>
    </cfRule>
  </conditionalFormatting>
  <conditionalFormatting sqref="I59:R59 P19:P21 O22:O24">
    <cfRule type="expression" dxfId="115" priority="55">
      <formula>$S$59="встреча играется"</formula>
    </cfRule>
  </conditionalFormatting>
  <conditionalFormatting sqref="I59:R59">
    <cfRule type="expression" dxfId="114" priority="28">
      <formula>$S$59="сыграна"</formula>
    </cfRule>
  </conditionalFormatting>
  <conditionalFormatting sqref="I60:R60 R25:R27 Q28:Q30">
    <cfRule type="expression" dxfId="113" priority="56">
      <formula>$S$60="встреча играется"</formula>
    </cfRule>
  </conditionalFormatting>
  <conditionalFormatting sqref="I60:R60">
    <cfRule type="expression" dxfId="112" priority="29">
      <formula>$S$60="сыграна"</formula>
    </cfRule>
  </conditionalFormatting>
  <dataValidations count="1">
    <dataValidation type="list" allowBlank="1" sqref="P33:P60" xr:uid="{00000000-0002-0000-4700-000000000000}">
      <formula1>'F1'!Список_счета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IF('F2'!Уч2="","",'F2'!Уч2)</f>
        <v/>
      </c>
      <c r="K33" s="52" t="str">
        <f t="shared" ref="K33:K60" si="0">"-"</f>
        <v>-</v>
      </c>
      <c r="L33" s="123" t="str">
        <f>IF('F2'!Уч6="","",'F2'!Уч6)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IF('F2'!Уч3="","",'F2'!Уч3)</f>
        <v/>
      </c>
      <c r="K34" s="57" t="str">
        <f t="shared" si="0"/>
        <v>-</v>
      </c>
      <c r="L34" s="126" t="str">
        <f>IF('F2'!Уч5="","",'F2'!Уч5)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IF('F2'!Уч1="","",'F2'!Уч1)</f>
        <v/>
      </c>
      <c r="K35" s="61" t="str">
        <f t="shared" si="0"/>
        <v>-</v>
      </c>
      <c r="L35" s="129" t="str">
        <f>IF('F2'!Уч7="","",'F2'!Уч7)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IF('F2'!Уч4="","",'F2'!Уч4)</f>
        <v/>
      </c>
      <c r="K36" s="65" t="str">
        <f t="shared" si="0"/>
        <v>-</v>
      </c>
      <c r="L36" s="120" t="str">
        <f>IF('F2'!Уч8="","",'F2'!Уч8)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IF('F2'!Уч5="","",'F2'!Уч5)</f>
        <v/>
      </c>
      <c r="K37" s="52" t="str">
        <f t="shared" si="0"/>
        <v>-</v>
      </c>
      <c r="L37" s="123" t="str">
        <f>IF('F2'!Уч2="","",'F2'!Уч2)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IF('F2'!Уч6="","",'F2'!Уч6)</f>
        <v/>
      </c>
      <c r="K38" s="57" t="str">
        <f t="shared" si="0"/>
        <v>-</v>
      </c>
      <c r="L38" s="126" t="str">
        <f>IF('F2'!Уч1="","",'F2'!Уч1)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IF('F2'!Уч8="","",'F2'!Уч8)</f>
        <v/>
      </c>
      <c r="K39" s="61" t="str">
        <f t="shared" si="0"/>
        <v>-</v>
      </c>
      <c r="L39" s="129" t="str">
        <f>IF('F2'!Уч3="","",'F2'!Уч3)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IF('F2'!Уч7="","",'F2'!Уч7)</f>
        <v/>
      </c>
      <c r="K40" s="65" t="str">
        <f t="shared" si="0"/>
        <v>-</v>
      </c>
      <c r="L40" s="120" t="str">
        <f>IF('F2'!Уч4="","",'F2'!Уч4)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IF('F2'!Уч1="","",'F2'!Уч1)</f>
        <v/>
      </c>
      <c r="K41" s="52" t="str">
        <f t="shared" si="0"/>
        <v>-</v>
      </c>
      <c r="L41" s="123" t="str">
        <f>IF('F2'!Уч5="","",'F2'!Уч5)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IF('F2'!Уч2="","",'F2'!Уч2)</f>
        <v/>
      </c>
      <c r="K42" s="57" t="str">
        <f t="shared" si="0"/>
        <v>-</v>
      </c>
      <c r="L42" s="126" t="str">
        <f>IF('F2'!Уч8="","",'F2'!Уч8)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IF('F2'!Уч4="","",'F2'!Уч4)</f>
        <v/>
      </c>
      <c r="K43" s="61" t="str">
        <f t="shared" si="0"/>
        <v>-</v>
      </c>
      <c r="L43" s="129" t="str">
        <f>IF('F2'!Уч6="","",'F2'!Уч6)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IF('F2'!Уч3="","",'F2'!Уч3)</f>
        <v/>
      </c>
      <c r="K44" s="65" t="str">
        <f t="shared" si="0"/>
        <v>-</v>
      </c>
      <c r="L44" s="120" t="str">
        <f>IF('F2'!Уч7="","",'F2'!Уч7)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IF('F2'!Уч8="","",'F2'!Уч8)</f>
        <v/>
      </c>
      <c r="K45" s="52" t="str">
        <f t="shared" si="0"/>
        <v>-</v>
      </c>
      <c r="L45" s="123" t="str">
        <f>IF('F2'!Уч1="","",'F2'!Уч1)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IF('F2'!Уч5="","",'F2'!Уч5)</f>
        <v/>
      </c>
      <c r="K46" s="57" t="str">
        <f t="shared" si="0"/>
        <v>-</v>
      </c>
      <c r="L46" s="126" t="str">
        <f>IF('F2'!Уч4="","",'F2'!Уч4)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IF('F2'!Уч7="","",'F2'!Уч7)</f>
        <v/>
      </c>
      <c r="K47" s="61" t="str">
        <f t="shared" si="0"/>
        <v>-</v>
      </c>
      <c r="L47" s="129" t="str">
        <f>IF('F2'!Уч2="","",'F2'!Уч2)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IF('F2'!Уч6="","",'F2'!Уч6)</f>
        <v/>
      </c>
      <c r="K48" s="65" t="str">
        <f t="shared" si="0"/>
        <v>-</v>
      </c>
      <c r="L48" s="120" t="str">
        <f>IF('F2'!Уч3="","",'F2'!Уч3)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IF('F2'!Уч1="","",'F2'!Уч1)</f>
        <v/>
      </c>
      <c r="K49" s="52" t="str">
        <f t="shared" si="0"/>
        <v>-</v>
      </c>
      <c r="L49" s="123" t="str">
        <f>IF('F2'!Уч3="","",'F2'!Уч3)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IF('F2'!Уч2="","",'F2'!Уч2)</f>
        <v/>
      </c>
      <c r="K50" s="57" t="str">
        <f t="shared" si="0"/>
        <v>-</v>
      </c>
      <c r="L50" s="126" t="str">
        <f>IF('F2'!Уч4="","",'F2'!Уч4)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IF('F2'!Уч5="","",'F2'!Уч5)</f>
        <v/>
      </c>
      <c r="K51" s="61" t="str">
        <f t="shared" si="0"/>
        <v>-</v>
      </c>
      <c r="L51" s="129" t="str">
        <f>IF('F2'!Уч7="","",'F2'!Уч7)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IF('F2'!Уч6="","",'F2'!Уч6)</f>
        <v/>
      </c>
      <c r="K52" s="65" t="str">
        <f t="shared" si="0"/>
        <v>-</v>
      </c>
      <c r="L52" s="120" t="str">
        <f>IF('F2'!Уч8="","",'F2'!Уч8)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IF('F2'!Уч4="","",'F2'!Уч4)</f>
        <v/>
      </c>
      <c r="K53" s="52" t="str">
        <f t="shared" si="0"/>
        <v>-</v>
      </c>
      <c r="L53" s="123" t="str">
        <f>IF('F2'!Уч1="","",'F2'!Уч1)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IF('F2'!Уч3="","",'F2'!Уч3)</f>
        <v/>
      </c>
      <c r="K54" s="57" t="str">
        <f t="shared" si="0"/>
        <v>-</v>
      </c>
      <c r="L54" s="126" t="str">
        <f>IF('F2'!Уч2="","",'F2'!Уч2)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IF('F2'!Уч7="","",'F2'!Уч7)</f>
        <v/>
      </c>
      <c r="K55" s="61" t="str">
        <f t="shared" si="0"/>
        <v>-</v>
      </c>
      <c r="L55" s="129" t="str">
        <f>IF('F2'!Уч6="","",'F2'!Уч6)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IF('F2'!Уч8="","",'F2'!Уч8)</f>
        <v/>
      </c>
      <c r="K56" s="65" t="str">
        <f t="shared" si="0"/>
        <v>-</v>
      </c>
      <c r="L56" s="120" t="str">
        <f>IF('F2'!Уч5="","",'F2'!Уч5)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IF('F2'!Уч1="","",'F2'!Уч1)</f>
        <v/>
      </c>
      <c r="K57" s="52" t="str">
        <f t="shared" si="0"/>
        <v>-</v>
      </c>
      <c r="L57" s="123" t="str">
        <f>IF('F2'!Уч2="","",'F2'!Уч2)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IF('F2'!Уч3="","",'F2'!Уч3)</f>
        <v/>
      </c>
      <c r="K58" s="57" t="str">
        <f t="shared" si="0"/>
        <v>-</v>
      </c>
      <c r="L58" s="126" t="str">
        <f>IF('F2'!Уч4="","",'F2'!Уч4)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IF('F2'!Уч5="","",'F2'!Уч5)</f>
        <v/>
      </c>
      <c r="K59" s="61" t="str">
        <f t="shared" si="0"/>
        <v>-</v>
      </c>
      <c r="L59" s="129" t="str">
        <f>IF('F2'!Уч6="","",'F2'!Уч6)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IF('F2'!Уч7="","",'F2'!Уч7)</f>
        <v/>
      </c>
      <c r="K60" s="65" t="str">
        <f t="shared" si="0"/>
        <v>-</v>
      </c>
      <c r="L60" s="120" t="str">
        <f>IF('F2'!Уч8="","",'F2'!Уч8)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111" priority="5">
      <formula>$S$35="сыграна"</formula>
    </cfRule>
  </conditionalFormatting>
  <conditionalFormatting sqref="I36:Q36">
    <cfRule type="expression" dxfId="110" priority="6">
      <formula>$S$36="сыграна"</formula>
    </cfRule>
  </conditionalFormatting>
  <conditionalFormatting sqref="I37:Q37">
    <cfRule type="expression" dxfId="109" priority="7">
      <formula>$S$37="сыграна"</formula>
    </cfRule>
  </conditionalFormatting>
  <conditionalFormatting sqref="I38:Q38">
    <cfRule type="expression" dxfId="108" priority="8">
      <formula>$S$38="сыграна"</formula>
    </cfRule>
  </conditionalFormatting>
  <conditionalFormatting sqref="I39:Q39">
    <cfRule type="expression" dxfId="107" priority="9">
      <formula>$S$39="сыграна"</formula>
    </cfRule>
  </conditionalFormatting>
  <conditionalFormatting sqref="I40:Q40">
    <cfRule type="expression" dxfId="106" priority="10">
      <formula>$S$40="сыграна"</formula>
    </cfRule>
  </conditionalFormatting>
  <conditionalFormatting sqref="I41:Q41">
    <cfRule type="expression" dxfId="105" priority="11">
      <formula>$S$41="сыграна"</formula>
    </cfRule>
  </conditionalFormatting>
  <conditionalFormatting sqref="I42:Q42">
    <cfRule type="expression" dxfId="104" priority="12">
      <formula>$S$42="сыграна"</formula>
    </cfRule>
  </conditionalFormatting>
  <conditionalFormatting sqref="I43:Q43">
    <cfRule type="expression" dxfId="103" priority="13">
      <formula>$S$43="сыграна"</formula>
    </cfRule>
  </conditionalFormatting>
  <conditionalFormatting sqref="I46:Q46">
    <cfRule type="expression" dxfId="102" priority="16">
      <formula>$S$46="сыграна"</formula>
    </cfRule>
  </conditionalFormatting>
  <conditionalFormatting sqref="I47:Q47">
    <cfRule type="expression" dxfId="101" priority="17">
      <formula>$S$47="сыграна"</formula>
    </cfRule>
  </conditionalFormatting>
  <conditionalFormatting sqref="I48:Q48">
    <cfRule type="expression" dxfId="100" priority="18">
      <formula>$S$48="сыграна"</formula>
    </cfRule>
  </conditionalFormatting>
  <conditionalFormatting sqref="I49:Q49">
    <cfRule type="expression" dxfId="99" priority="19">
      <formula>$S$49="сыграна"</formula>
    </cfRule>
  </conditionalFormatting>
  <conditionalFormatting sqref="I50:Q50">
    <cfRule type="expression" dxfId="98" priority="20">
      <formula>$S$50="сыграна"</formula>
    </cfRule>
  </conditionalFormatting>
  <conditionalFormatting sqref="I51:Q51">
    <cfRule type="expression" dxfId="97" priority="21">
      <formula>$S$51="сыграна"</formula>
    </cfRule>
  </conditionalFormatting>
  <conditionalFormatting sqref="I52:Q52">
    <cfRule type="expression" dxfId="96" priority="22">
      <formula>$S$52="сыграна"</formula>
    </cfRule>
  </conditionalFormatting>
  <conditionalFormatting sqref="I53:Q53">
    <cfRule type="expression" dxfId="95" priority="23">
      <formula>$S$53="сыграна"</formula>
    </cfRule>
  </conditionalFormatting>
  <conditionalFormatting sqref="I54:Q54">
    <cfRule type="expression" dxfId="94" priority="24">
      <formula>$S$54="сыграна"</formula>
    </cfRule>
  </conditionalFormatting>
  <conditionalFormatting sqref="I55:Q55">
    <cfRule type="expression" dxfId="93" priority="25">
      <formula>$S$55="сыграна"</formula>
    </cfRule>
  </conditionalFormatting>
  <conditionalFormatting sqref="I33:R33 P10:P12 L22:L24">
    <cfRule type="expression" dxfId="92" priority="30">
      <formula>$S$33="встреча играется"</formula>
    </cfRule>
  </conditionalFormatting>
  <conditionalFormatting sqref="I33:R33">
    <cfRule type="expression" dxfId="91" priority="3">
      <formula>$S$33="сыграна"</formula>
    </cfRule>
  </conditionalFormatting>
  <conditionalFormatting sqref="I34:R34 O13:O15 M19:M21">
    <cfRule type="expression" dxfId="90" priority="31">
      <formula>$S$34="встреча играется"</formula>
    </cfRule>
  </conditionalFormatting>
  <conditionalFormatting sqref="I34:R34">
    <cfRule type="expression" dxfId="89" priority="4">
      <formula>$S$34="сыграна"</formula>
    </cfRule>
  </conditionalFormatting>
  <conditionalFormatting sqref="I35:R35 Q7:Q9 K25:K27">
    <cfRule type="expression" dxfId="88" priority="32">
      <formula>$S$35="встреча играется"</formula>
    </cfRule>
  </conditionalFormatting>
  <conditionalFormatting sqref="I36:R36 R16:R18 N28:N30">
    <cfRule type="expression" dxfId="87" priority="33">
      <formula>$S$36="встреча играется"</formula>
    </cfRule>
  </conditionalFormatting>
  <conditionalFormatting sqref="I37:R37 O10:O12 L19:L21">
    <cfRule type="expression" dxfId="86" priority="34">
      <formula>$S$37="встреча играется"</formula>
    </cfRule>
  </conditionalFormatting>
  <conditionalFormatting sqref="I38:R38 P7:P9 K22:K24">
    <cfRule type="expression" dxfId="85" priority="35">
      <formula>$S$38="встреча играется"</formula>
    </cfRule>
  </conditionalFormatting>
  <conditionalFormatting sqref="I39:R39 R13:R15 M28:M30">
    <cfRule type="expression" dxfId="84" priority="36">
      <formula>$S$39="встреча играется"</formula>
    </cfRule>
  </conditionalFormatting>
  <conditionalFormatting sqref="I40:R40 Q16:Q18 N25:N27">
    <cfRule type="expression" dxfId="83" priority="37">
      <formula>$S$40="встреча играется"</formula>
    </cfRule>
  </conditionalFormatting>
  <conditionalFormatting sqref="I41:R41 O7:O9 K19:K21">
    <cfRule type="expression" dxfId="82" priority="38">
      <formula>$S$41="встреча играется"</formula>
    </cfRule>
  </conditionalFormatting>
  <conditionalFormatting sqref="I42:R42 R10:R12 L28:L30">
    <cfRule type="expression" dxfId="81" priority="39">
      <formula>$S$42="встреча играется"</formula>
    </cfRule>
  </conditionalFormatting>
  <conditionalFormatting sqref="I43:R43 P16:P18 N22:N24">
    <cfRule type="expression" dxfId="80" priority="40">
      <formula>$S$43="встреча играется"</formula>
    </cfRule>
  </conditionalFormatting>
  <conditionalFormatting sqref="I44:R44 Q13:Q15 M25:M27">
    <cfRule type="expression" dxfId="79" priority="41">
      <formula>$S$44="встреча играется"</formula>
    </cfRule>
  </conditionalFormatting>
  <conditionalFormatting sqref="I44:R44">
    <cfRule type="expression" dxfId="78" priority="14">
      <formula>$S$44="сыграна"</formula>
    </cfRule>
  </conditionalFormatting>
  <conditionalFormatting sqref="I45:R45 R7:R9 K28:K30">
    <cfRule type="expression" dxfId="77" priority="42">
      <formula>$S$45="встреча играется"</formula>
    </cfRule>
  </conditionalFormatting>
  <conditionalFormatting sqref="I45:R45">
    <cfRule type="expression" dxfId="76" priority="15">
      <formula>$S$45="сыграна"</formula>
    </cfRule>
  </conditionalFormatting>
  <conditionalFormatting sqref="I46:R46 O16:O18 N19:N21">
    <cfRule type="expression" dxfId="75" priority="43">
      <formula>$S$46="встреча играется"</formula>
    </cfRule>
  </conditionalFormatting>
  <conditionalFormatting sqref="I47:R47 Q10:Q12 L25:L27">
    <cfRule type="expression" dxfId="74" priority="44">
      <formula>$S$47="встреча играется"</formula>
    </cfRule>
  </conditionalFormatting>
  <conditionalFormatting sqref="I48:R48 P13:P15 M22:M24">
    <cfRule type="expression" dxfId="73" priority="45">
      <formula>$S$48="встреча играется"</formula>
    </cfRule>
  </conditionalFormatting>
  <conditionalFormatting sqref="I49:R49 M7:M9 K13:K15">
    <cfRule type="expression" dxfId="72" priority="46">
      <formula>$S$49="встреча играется"</formula>
    </cfRule>
  </conditionalFormatting>
  <conditionalFormatting sqref="I50:R50 N10:N12 L16:L18">
    <cfRule type="expression" dxfId="71" priority="47">
      <formula>$S$50="встреча играется"</formula>
    </cfRule>
  </conditionalFormatting>
  <conditionalFormatting sqref="I51:R51 Q19:Q21 O25:O27">
    <cfRule type="expression" dxfId="70" priority="48">
      <formula>$S$51="встреча играется"</formula>
    </cfRule>
  </conditionalFormatting>
  <conditionalFormatting sqref="I52:R52 R22:R24 P28:P30">
    <cfRule type="expression" dxfId="69" priority="49">
      <formula>$S$52="встреча играется"</formula>
    </cfRule>
  </conditionalFormatting>
  <conditionalFormatting sqref="I53:R53 N7:N9 K16:K18">
    <cfRule type="expression" dxfId="68" priority="50">
      <formula>$S$53="встреча играется"</formula>
    </cfRule>
  </conditionalFormatting>
  <conditionalFormatting sqref="I54:R54 M10:M12 L13:L15">
    <cfRule type="expression" dxfId="67" priority="51">
      <formula>$S$54="встреча играется"</formula>
    </cfRule>
  </conditionalFormatting>
  <conditionalFormatting sqref="I55:R55 Q22:Q24 P25:P27">
    <cfRule type="expression" dxfId="66" priority="26">
      <formula>$S$55="встреча играется"</formula>
    </cfRule>
  </conditionalFormatting>
  <conditionalFormatting sqref="I56:R56 R19:R21 O28:O30">
    <cfRule type="expression" dxfId="65" priority="52">
      <formula>$S$56="встреча играется"</formula>
    </cfRule>
  </conditionalFormatting>
  <conditionalFormatting sqref="I56:R56">
    <cfRule type="expression" dxfId="64" priority="2">
      <formula>$S$56="сыграна"</formula>
    </cfRule>
  </conditionalFormatting>
  <conditionalFormatting sqref="I57:R57 L7:L9 K10:K12">
    <cfRule type="expression" dxfId="63" priority="53">
      <formula>$S$57="встреча играется"</formula>
    </cfRule>
  </conditionalFormatting>
  <conditionalFormatting sqref="I57:R57">
    <cfRule type="expression" dxfId="62" priority="1">
      <formula>$S$57="сыграна"</formula>
    </cfRule>
  </conditionalFormatting>
  <conditionalFormatting sqref="I58:R58 N13:N15 M16:M18">
    <cfRule type="expression" dxfId="61" priority="54">
      <formula>$S$58="встреча играется"</formula>
    </cfRule>
  </conditionalFormatting>
  <conditionalFormatting sqref="I58:R58">
    <cfRule type="expression" dxfId="60" priority="27">
      <formula>$S$58="сыграна"</formula>
    </cfRule>
  </conditionalFormatting>
  <conditionalFormatting sqref="I59:R59 P19:P21 O22:O24">
    <cfRule type="expression" dxfId="59" priority="55">
      <formula>$S$59="встреча играется"</formula>
    </cfRule>
  </conditionalFormatting>
  <conditionalFormatting sqref="I59:R59">
    <cfRule type="expression" dxfId="58" priority="28">
      <formula>$S$59="сыграна"</formula>
    </cfRule>
  </conditionalFormatting>
  <conditionalFormatting sqref="I60:R60 R25:R27 Q28:Q30">
    <cfRule type="expression" dxfId="57" priority="56">
      <formula>$S$60="встреча играется"</formula>
    </cfRule>
  </conditionalFormatting>
  <conditionalFormatting sqref="I60:R60">
    <cfRule type="expression" dxfId="56" priority="29">
      <formula>$S$60="сыграна"</formula>
    </cfRule>
  </conditionalFormatting>
  <dataValidations count="1">
    <dataValidation type="list" allowBlank="1" sqref="P33:P60" xr:uid="{00000000-0002-0000-4800-000000000000}">
      <formula1>'F2'!Список_счета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99CC00"/>
  </sheetPr>
  <dimension ref="A1:AG1000"/>
  <sheetViews>
    <sheetView showGridLines="0" workbookViewId="0"/>
  </sheetViews>
  <sheetFormatPr defaultColWidth="14.42578125" defaultRowHeight="15" customHeight="1"/>
  <cols>
    <col min="1" max="1" width="2.28515625" customWidth="1"/>
    <col min="2" max="3" width="3.5703125" customWidth="1"/>
    <col min="4" max="4" width="30.7109375" customWidth="1"/>
    <col min="5" max="5" width="8.140625" customWidth="1"/>
    <col min="6" max="6" width="2.7109375" customWidth="1"/>
    <col min="7" max="7" width="4.85546875" customWidth="1"/>
    <col min="8" max="8" width="7.42578125" customWidth="1"/>
    <col min="9" max="9" width="3.7109375" customWidth="1"/>
    <col min="10" max="10" width="46.42578125" customWidth="1"/>
    <col min="11" max="20" width="8.7109375" customWidth="1"/>
    <col min="21" max="21" width="11.42578125" customWidth="1"/>
    <col min="22" max="32" width="8.7109375" customWidth="1"/>
    <col min="33" max="33" width="12" customWidth="1"/>
  </cols>
  <sheetData>
    <row r="1" spans="1:33" ht="27" customHeight="1">
      <c r="A1" s="1"/>
      <c r="B1" s="1"/>
      <c r="C1" s="2"/>
      <c r="D1" s="113" t="s">
        <v>0</v>
      </c>
      <c r="E1" s="101"/>
      <c r="F1" s="101"/>
      <c r="G1" s="101"/>
      <c r="H1" s="101"/>
      <c r="I1" s="101"/>
      <c r="J1" s="101"/>
      <c r="K1" s="3" t="s">
        <v>1</v>
      </c>
      <c r="L1" s="114">
        <f>Суперлига!L1</f>
        <v>46061</v>
      </c>
      <c r="M1" s="115"/>
      <c r="N1" s="116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01"/>
      <c r="E2" s="101"/>
      <c r="F2" s="101"/>
      <c r="G2" s="101"/>
      <c r="H2" s="101"/>
      <c r="I2" s="101"/>
      <c r="J2" s="101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70" t="s">
        <v>4</v>
      </c>
      <c r="H6" s="158" t="s">
        <v>6</v>
      </c>
      <c r="I6" s="159"/>
      <c r="J6" s="71" t="s">
        <v>9</v>
      </c>
      <c r="K6" s="72" t="s">
        <v>10</v>
      </c>
      <c r="L6" s="73" t="s">
        <v>11</v>
      </c>
      <c r="M6" s="73" t="s">
        <v>12</v>
      </c>
      <c r="N6" s="73" t="s">
        <v>13</v>
      </c>
      <c r="O6" s="74" t="s">
        <v>14</v>
      </c>
      <c r="P6" s="73" t="s">
        <v>15</v>
      </c>
      <c r="Q6" s="73" t="s">
        <v>16</v>
      </c>
      <c r="R6" s="75" t="s">
        <v>17</v>
      </c>
      <c r="S6" s="76" t="s">
        <v>18</v>
      </c>
      <c r="T6" s="73" t="s">
        <v>19</v>
      </c>
      <c r="U6" s="77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0">
        <v>1</v>
      </c>
      <c r="D7" s="21"/>
      <c r="E7" s="22"/>
      <c r="F7" s="1"/>
      <c r="G7" s="150">
        <v>1</v>
      </c>
      <c r="H7" s="153"/>
      <c r="I7" s="154"/>
      <c r="J7" s="157"/>
      <c r="K7" s="160"/>
      <c r="L7" s="23" t="str">
        <f>IF(LEFT(P57,1)="L",0,(IF(P57="","",(IF(LEFT(P57,1)&gt;RIGHT(P57,1),2,1)))))</f>
        <v/>
      </c>
      <c r="M7" s="23" t="str">
        <f>IF(LEFT(P49,1)="L",0,(IF(P49="","",(IF(LEFT(P49,1)&gt;RIGHT(P49,1),2,1)))))</f>
        <v/>
      </c>
      <c r="N7" s="23" t="str">
        <f>IF(RIGHT(P53,1)="L",0,(IF(P53="","",(IF(RIGHT(P53,1)&gt;LEFT(P53,1),2,1)))))</f>
        <v/>
      </c>
      <c r="O7" s="24" t="str">
        <f>IF(LEFT(P41,1)="L",0,(IF(P41="","",(IF(LEFT(P41,1)&gt;RIGHT(P41,1),2,1)))))</f>
        <v/>
      </c>
      <c r="P7" s="23" t="str">
        <f>IF(RIGHT(P38,1)="L",0,(IF(P38="","",(IF(RIGHT(P38,1)&gt;LEFT(P38,1),2,1)))))</f>
        <v/>
      </c>
      <c r="Q7" s="23" t="str">
        <f>IF(LEFT(P35,1)="L",0,(IF(P35="","",(IF(LEFT(P35,1)&gt;RIGHT(P35,1),2,1)))))</f>
        <v/>
      </c>
      <c r="R7" s="25" t="str">
        <f>IF(RIGHT(P45,1)="L",0,(IF(P45="","",(IF(RIGHT(P45,1)&gt;LEFT(P45,1),2,1)))))</f>
        <v/>
      </c>
      <c r="S7" s="109" t="str">
        <f>IF((AND(COUNTIF(J7:J30,"&gt;""")&gt;2,COUNTIF(P33:P60,"&gt;""")&gt;0)),SUM(K7,L7,M7,N7,O7,P7,Q7,R7),"")</f>
        <v/>
      </c>
      <c r="T7" s="112"/>
      <c r="U7" s="9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0">
        <v>2</v>
      </c>
      <c r="D8" s="21"/>
      <c r="E8" s="22"/>
      <c r="F8" s="1"/>
      <c r="G8" s="118"/>
      <c r="H8" s="104"/>
      <c r="I8" s="155"/>
      <c r="J8" s="104"/>
      <c r="K8" s="118"/>
      <c r="L8" s="26" t="str">
        <f>IF(LEFT(P57,1)="W",$M$4&amp;":0(W)",IF(LEFT(P57,1)="L","0:"&amp;$M$4&amp;"(L)",IF(P57="","",P57)))</f>
        <v/>
      </c>
      <c r="M8" s="26" t="str">
        <f>IF(LEFT(P49,1)="W",$M$4&amp;":0(W)",IF(LEFT(P49,1)="L","0:"&amp;$M$4&amp;"(L)",IF(P49="","",P49)))</f>
        <v/>
      </c>
      <c r="N8" s="26" t="str">
        <f>IF(RIGHT(P53,1)="W",$M$4&amp;":0(W)",IF(RIGHT(P53,1)="L","0:"&amp;$M$4&amp;"(L)",IF(P53="","",RIGHT(P53,1)&amp;":"&amp;LEFT(P53,1))))</f>
        <v/>
      </c>
      <c r="O8" s="35" t="str">
        <f>IF(LEFT(P41,1)="W",$M$4&amp;":0(W)",IF(LEFT(P41,1)="L","0:"&amp;$M$4&amp;"(L)",IF(P41="","",P41)))</f>
        <v/>
      </c>
      <c r="P8" s="26" t="str">
        <f>IF(RIGHT(P38,1)="W",$M$4&amp;":0(W)",IF(RIGHT(P38,1)="L","0:"&amp;$M$4&amp;"(L)",IF(P38="","",RIGHT(P38,1)&amp;":"&amp;LEFT(P38,1))))</f>
        <v/>
      </c>
      <c r="Q8" s="26" t="str">
        <f>IF(LEFT(P35,1)="W",$M$4&amp;":0(W)",IF(LEFT(P35,1)="L","0:"&amp;$M$4&amp;"(L)",IF(P35="","",P35)))</f>
        <v/>
      </c>
      <c r="R8" s="29" t="str">
        <f>IF(RIGHT(P45,1)="W",$M$4&amp;":0(W)",IF(RIGHT(P45,1)="L","0:"&amp;$M$4&amp;"(L)",IF(P45="","",RIGHT(P45,1)&amp;":"&amp;LEFT(P45,1))))</f>
        <v/>
      </c>
      <c r="S8" s="110"/>
      <c r="T8" s="107"/>
      <c r="U8" s="9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0">
        <v>3</v>
      </c>
      <c r="D9" s="21"/>
      <c r="E9" s="22"/>
      <c r="F9" s="1"/>
      <c r="G9" s="119"/>
      <c r="H9" s="105"/>
      <c r="I9" s="156"/>
      <c r="J9" s="105"/>
      <c r="K9" s="119"/>
      <c r="L9" s="30" t="str">
        <f>IF(P57="","",IF(Q57="","",Q57))</f>
        <v/>
      </c>
      <c r="M9" s="30" t="str">
        <f>IF(P49="","",IF(Q49="","",Q49))</f>
        <v/>
      </c>
      <c r="N9" s="30" t="str">
        <f>IF(P53="","",IF(Q53="","",REPLACE(SUBSTITUTE(SUBSTITUTE(SUBSTITUTE(SUBSTITUTE(","&amp;Q53,",-","#"),",","-"),"#",","),"-",",-"),1,1,"")))</f>
        <v/>
      </c>
      <c r="O9" s="31" t="str">
        <f>IF(P41="","",IF(Q41="","",Q41))</f>
        <v/>
      </c>
      <c r="P9" s="30" t="str">
        <f>IF(P38="","",IF(Q38="","",REPLACE(SUBSTITUTE(SUBSTITUTE(SUBSTITUTE(SUBSTITUTE(","&amp;Q38,",-","#"),",","-"),"#",","),"-",",-"),1,1,"")))</f>
        <v/>
      </c>
      <c r="Q9" s="30" t="str">
        <f>IF(P35="","",IF(Q35="","",Q35))</f>
        <v/>
      </c>
      <c r="R9" s="32" t="str">
        <f>IF(P45="","",IF(Q45="","",REPLACE(SUBSTITUTE(SUBSTITUTE(SUBSTITUTE(SUBSTITUTE(","&amp;Q45,",-","#"),",","-"),"#",","),"-",",-"),1,1,"")))</f>
        <v/>
      </c>
      <c r="S9" s="111"/>
      <c r="T9" s="108"/>
      <c r="U9" s="9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0">
        <v>4</v>
      </c>
      <c r="D10" s="21"/>
      <c r="E10" s="22"/>
      <c r="F10" s="1"/>
      <c r="G10" s="150">
        <v>2</v>
      </c>
      <c r="H10" s="153"/>
      <c r="I10" s="154"/>
      <c r="J10" s="157"/>
      <c r="K10" s="33" t="str">
        <f>IF(RIGHT(P57,1)="L",0,(IF(P57="","",(IF(RIGHT(P57,1)&gt;LEFT(P57,1),2,1)))))</f>
        <v/>
      </c>
      <c r="L10" s="151"/>
      <c r="M10" s="23" t="str">
        <f>IF(RIGHT(P54,1)="L",0,(IF(P54="","",(IF(RIGHT(P54,1)&gt;LEFT(P54,1),2,1)))))</f>
        <v/>
      </c>
      <c r="N10" s="23" t="str">
        <f>IF(LEFT(P50,1)="L",0,(IF(P50="","",(IF(LEFT(P50,1)&gt;RIGHT(P50,1),2,1)))))</f>
        <v/>
      </c>
      <c r="O10" s="24" t="str">
        <f>IF(RIGHT(P37,1)="L",0,(IF(P37="","",(IF(RIGHT(P37,1)&gt;LEFT(P37,1),2,1)))))</f>
        <v/>
      </c>
      <c r="P10" s="23" t="str">
        <f>IF(LEFT(P33,1)="L",0,(IF(P33="","",(IF(LEFT(P33,1)&gt;RIGHT(P33,1),2,1)))))</f>
        <v/>
      </c>
      <c r="Q10" s="23" t="str">
        <f>IF(RIGHT(P47,1)="L",0,(IF(P47="","",(IF(RIGHT(P47,1)&gt;LEFT(P47,1),2,1)))))</f>
        <v/>
      </c>
      <c r="R10" s="25" t="str">
        <f>IF(LEFT(P42,1)="L",0,(IF(P42="","",(IF(LEFT(P42,1)&gt;RIGHT(P42,1),2,1)))))</f>
        <v/>
      </c>
      <c r="S10" s="109" t="str">
        <f>IF((AND(COUNTIF(J7:J30,"&gt;""")&gt;2,COUNTIF(P33:P60,"&gt;""")&gt;0)),SUM(K10,L10,M10,N10,O10,P10,Q10,R10),"")</f>
        <v/>
      </c>
      <c r="T10" s="112"/>
      <c r="U10" s="9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0">
        <v>5</v>
      </c>
      <c r="D11" s="21"/>
      <c r="E11" s="22"/>
      <c r="F11" s="1"/>
      <c r="G11" s="118"/>
      <c r="H11" s="104"/>
      <c r="I11" s="155"/>
      <c r="J11" s="104"/>
      <c r="K11" s="34" t="str">
        <f>IF(RIGHT(P57,1)="W",$M$4&amp;":0(W)",IF(RIGHT(P57,1)="L","0:"&amp;$M$4&amp;"(L)",IF(P57="","",RIGHT(P57,1)&amp;":"&amp;LEFT(P57,1))))</f>
        <v/>
      </c>
      <c r="L11" s="107"/>
      <c r="M11" s="26" t="str">
        <f>IF(RIGHT(P54,1)="W",$M$4&amp;":0(W)",IF(RIGHT(P54,1)="L","0:"&amp;$M$4&amp;"(L)",IF(P54="","",RIGHT(P54,1)&amp;":"&amp;LEFT(P54,1))))</f>
        <v/>
      </c>
      <c r="N11" s="26" t="str">
        <f>IF(LEFT(P50,1)="W",$M$4&amp;":0(W)",IF(LEFT(P50,1)="L","0:"&amp;$M$4&amp;"(L)",IF(P50="","",P50)))</f>
        <v/>
      </c>
      <c r="O11" s="35" t="str">
        <f>IF(RIGHT(P37,1)="W",$M$4&amp;":0(W)",IF(RIGHT(P37,1)="L","0:"&amp;$M$4&amp;"(L)",IF(P37="","",RIGHT(P37,1)&amp;":"&amp;LEFT(P37,1))))</f>
        <v/>
      </c>
      <c r="P11" s="26" t="str">
        <f>IF(LEFT(P33,1)="W",$M$4&amp;":0(W)",IF(LEFT(P33,1)="L","0:"&amp;$M$4&amp;"(L)",IF(P33="","",P33)))</f>
        <v/>
      </c>
      <c r="Q11" s="26" t="str">
        <f>IF(RIGHT(P47,1)="W",$M$4&amp;":0(W)",IF(RIGHT(P47,1)="L","0:"&amp;$M$4&amp;"(L)",IF(P47="","",RIGHT(P47,1)&amp;":"&amp;LEFT(P47,1))))</f>
        <v/>
      </c>
      <c r="R11" s="29" t="str">
        <f>IF(LEFT(P42,1)="W",$M$4&amp;":0(W)",IF(LEFT(P42,1)="L","0:"&amp;$M$4&amp;"(L)",IF(P42="","",P42)))</f>
        <v/>
      </c>
      <c r="S11" s="110"/>
      <c r="T11" s="107"/>
      <c r="U11" s="9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0">
        <v>6</v>
      </c>
      <c r="D12" s="21"/>
      <c r="E12" s="22"/>
      <c r="F12" s="1"/>
      <c r="G12" s="119"/>
      <c r="H12" s="105"/>
      <c r="I12" s="156"/>
      <c r="J12" s="105"/>
      <c r="K12" s="36" t="str">
        <f>IF(P57="","",IF(Q57="","",REPLACE(SUBSTITUTE(SUBSTITUTE(SUBSTITUTE(SUBSTITUTE(","&amp;Q57,",-","#"),",","-"),"#",","),"-",",-"),1,1,"")))</f>
        <v/>
      </c>
      <c r="L12" s="108"/>
      <c r="M12" s="30" t="str">
        <f>IF(P54="","",IF(Q54="","",REPLACE(SUBSTITUTE(SUBSTITUTE(SUBSTITUTE(SUBSTITUTE(","&amp;Q54,",-","#"),",","-"),"#",","),"-",",-"),1,1,"")))</f>
        <v/>
      </c>
      <c r="N12" s="30" t="str">
        <f>IF(P50="","",IF(Q50="","",Q50))</f>
        <v/>
      </c>
      <c r="O12" s="31" t="str">
        <f>IF(P37="","",IF(Q37="","",REPLACE(SUBSTITUTE(SUBSTITUTE(SUBSTITUTE(SUBSTITUTE(","&amp;Q37,",-","#"),",","-"),"#",","),"-",",-"),1,1,"")))</f>
        <v/>
      </c>
      <c r="P12" s="30" t="str">
        <f>IF(P33="","",IF(Q33="","",Q33))</f>
        <v/>
      </c>
      <c r="Q12" s="30" t="str">
        <f>IF(P47="","",IF(Q47="","",REPLACE(SUBSTITUTE(SUBSTITUTE(SUBSTITUTE(SUBSTITUTE(","&amp;Q47,",-","#"),",","-"),"#",","),"-",",-"),1,1,"")))</f>
        <v/>
      </c>
      <c r="R12" s="32" t="str">
        <f>IF(P42="","",IF(Q42="","",Q42))</f>
        <v/>
      </c>
      <c r="S12" s="111"/>
      <c r="T12" s="108"/>
      <c r="U12" s="9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0">
        <v>7</v>
      </c>
      <c r="D13" s="21"/>
      <c r="E13" s="22"/>
      <c r="F13" s="1"/>
      <c r="G13" s="150">
        <v>3</v>
      </c>
      <c r="H13" s="153"/>
      <c r="I13" s="154"/>
      <c r="J13" s="157"/>
      <c r="K13" s="33" t="str">
        <f>IF(RIGHT(P49,1)="L",0,(IF(P49="","",(IF(RIGHT(P49,1)&gt;LEFT(P49,1),2,1)))))</f>
        <v/>
      </c>
      <c r="L13" s="23" t="str">
        <f>IF(LEFT(P54,1)="L",0,(IF(P54="","",(IF(LEFT(P54,1)&gt;RIGHT(P54,1),2,1)))))</f>
        <v/>
      </c>
      <c r="M13" s="151"/>
      <c r="N13" s="23" t="str">
        <f>IF(LEFT(P58,1)="L",0,(IF(P58="","",(IF(LEFT(P58,1)&gt;RIGHT(P58,1),2,1)))))</f>
        <v/>
      </c>
      <c r="O13" s="24" t="str">
        <f>IF(LEFT(P34,1)="L",0,(IF(P34="","",(IF(LEFT(P34,1)&gt;RIGHT(P34,1),2,1)))))</f>
        <v/>
      </c>
      <c r="P13" s="23" t="str">
        <f>IF(RIGHT(P48,1)="L",0,(IF(P48="","",(IF(RIGHT(P48,1)&gt;LEFT(P48,1),2,1)))))</f>
        <v/>
      </c>
      <c r="Q13" s="23" t="str">
        <f>IF(LEFT(P44,1)="L",0,(IF(P44="","",(IF(LEFT(P44,1)&gt;RIGHT(P44,1),2,1)))))</f>
        <v/>
      </c>
      <c r="R13" s="25" t="str">
        <f>IF(RIGHT(P39,1)="L",0,(IF(P39="","",(IF(RIGHT(P39,1)&gt;LEFT(P39,1),2,1)))))</f>
        <v/>
      </c>
      <c r="S13" s="109" t="str">
        <f>IF((AND(COUNTIF(J7:J30,"&gt;""")&gt;2,COUNTIF(P33:P60,"&gt;""")&gt;0)),SUM(K13,L13,M13,N13,O13,P13,Q13,R13),"")</f>
        <v/>
      </c>
      <c r="T13" s="112"/>
      <c r="U13" s="9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0">
        <v>8</v>
      </c>
      <c r="D14" s="21"/>
      <c r="E14" s="22"/>
      <c r="F14" s="1"/>
      <c r="G14" s="118"/>
      <c r="H14" s="104"/>
      <c r="I14" s="155"/>
      <c r="J14" s="104"/>
      <c r="K14" s="34" t="str">
        <f>IF(RIGHT(P49,1)="W",$M$4&amp;":0(W)",IF(RIGHT(P49,1)="L","0:"&amp;$M$4&amp;"(L)",IF(P49="","",RIGHT(P49,1)&amp;":"&amp;LEFT(P49,1))))</f>
        <v/>
      </c>
      <c r="L14" s="26" t="str">
        <f>IF(LEFT(P54,1)="W",$M$4&amp;":0(W)",IF(LEFT(P54,1)="L","0:"&amp;$M$4&amp;"(L)",IF(P54="","",P54)))</f>
        <v/>
      </c>
      <c r="M14" s="107"/>
      <c r="N14" s="26" t="str">
        <f>IF(LEFT(P58,1)="W",$M$4&amp;":0(W)",IF(LEFT(P58,1)="L","0:"&amp;$M$4&amp;"(L)",IF(P58="","",P58)))</f>
        <v/>
      </c>
      <c r="O14" s="35" t="str">
        <f>IF(LEFT(P34,1)="W",$M$4&amp;":0(W)",IF(LEFT(P34,1)="L","0:"&amp;$M$4&amp;"(L)",IF(P34="","",P34)))</f>
        <v/>
      </c>
      <c r="P14" s="26" t="str">
        <f>IF(RIGHT(P48,1)="W",$M$4&amp;":0(W)",IF(RIGHT(P48,1)="L","0:"&amp;$M$4&amp;"(L)",IF(P48="","",RIGHT(P48,1)&amp;":"&amp;LEFT(P48,1))))</f>
        <v/>
      </c>
      <c r="Q14" s="26" t="str">
        <f>IF(LEFT(P44,1)="W",$M$4&amp;":0(W)",IF(LEFT(P44,1)="L","0:"&amp;$M$4&amp;"(L)",IF(P44="","",P44)))</f>
        <v/>
      </c>
      <c r="R14" s="29" t="str">
        <f>IF(RIGHT(P39,1)="W",$M$4&amp;":0(W)",IF(RIGHT(P39,1)="L","0:"&amp;$M$4&amp;"(L)",IF(P39="","",RIGHT(P39,1)&amp;":"&amp;LEFT(P39,1))))</f>
        <v/>
      </c>
      <c r="S14" s="110"/>
      <c r="T14" s="107"/>
      <c r="U14" s="9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7"/>
      <c r="B15" s="37"/>
      <c r="C15" s="37"/>
      <c r="D15" s="1"/>
      <c r="E15" s="1"/>
      <c r="F15" s="1"/>
      <c r="G15" s="119"/>
      <c r="H15" s="105"/>
      <c r="I15" s="156"/>
      <c r="J15" s="105"/>
      <c r="K15" s="36" t="str">
        <f>IF(P49="","",IF(Q49="","",REPLACE(SUBSTITUTE(SUBSTITUTE(SUBSTITUTE(SUBSTITUTE(","&amp;Q49,",-","#"),",","-"),"#",","),"-",",-"),1,1,"")))</f>
        <v/>
      </c>
      <c r="L15" s="30" t="str">
        <f>IF(P54="","",IF(Q54="","",Q54))</f>
        <v/>
      </c>
      <c r="M15" s="108"/>
      <c r="N15" s="30" t="str">
        <f>IF(P58="","",IF(Q58="","",Q58))</f>
        <v/>
      </c>
      <c r="O15" s="31" t="str">
        <f>IF(P34="","",IF(Q34="","",Q34))</f>
        <v/>
      </c>
      <c r="P15" s="30" t="str">
        <f>IF(P48="","",IF(Q48="","",REPLACE(SUBSTITUTE(SUBSTITUTE(SUBSTITUTE(SUBSTITUTE(","&amp;Q48,",-","#"),",","-"),"#",","),"-",",-"),1,1,"")))</f>
        <v/>
      </c>
      <c r="Q15" s="30" t="str">
        <f>IF(P44="","",IF(Q44="","",Q44))</f>
        <v/>
      </c>
      <c r="R15" s="32" t="str">
        <f>IF(P39="","",IF(Q39="","",REPLACE(SUBSTITUTE(SUBSTITUTE(SUBSTITUTE(SUBSTITUTE(","&amp;Q39,",-","#"),",","-"),"#",","),"-",",-"),1,1,"")))</f>
        <v/>
      </c>
      <c r="S15" s="111"/>
      <c r="T15" s="108"/>
      <c r="U15" s="9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7"/>
      <c r="B16" s="37"/>
      <c r="C16" s="37"/>
      <c r="D16" s="1"/>
      <c r="E16" s="1"/>
      <c r="F16" s="1"/>
      <c r="G16" s="150">
        <v>4</v>
      </c>
      <c r="H16" s="153"/>
      <c r="I16" s="154"/>
      <c r="J16" s="157"/>
      <c r="K16" s="33" t="str">
        <f>IF(LEFT(P53,1)="L",0,(IF(P53="","",(IF(LEFT(P53,1)&gt;RIGHT(P53,1),2,1)))))</f>
        <v/>
      </c>
      <c r="L16" s="23" t="str">
        <f>IF(RIGHT(P50,1)="L",0,(IF(P50="","",(IF(RIGHT(P50,1)&gt;LEFT(P50,1),2,1)))))</f>
        <v/>
      </c>
      <c r="M16" s="23" t="str">
        <f>IF(RIGHT(P58,1)="L",0,(IF(P58="","",(IF(RIGHT(P58,1)&gt;LEFT(P58,1),2,1)))))</f>
        <v/>
      </c>
      <c r="N16" s="151"/>
      <c r="O16" s="24" t="str">
        <f>IF(RIGHT(P46,1)="L",0,(IF(P46="","",(IF(RIGHT(P46,1)&gt;LEFT(P46,1),2,1)))))</f>
        <v/>
      </c>
      <c r="P16" s="23" t="str">
        <f>IF(LEFT(P43,1)="L",0,(IF(P43="","",(IF(LEFT(P43,1)&gt;RIGHT(P43,1),2,1)))))</f>
        <v/>
      </c>
      <c r="Q16" s="23" t="str">
        <f>IF(RIGHT(P40,1)="L",0,(IF(P40="","",(IF(RIGHT(P40,1)&gt;LEFT(P40,1),2,1)))))</f>
        <v/>
      </c>
      <c r="R16" s="25" t="str">
        <f>IF(LEFT(P36,1)="L",0,(IF(P36="","",(IF(LEFT(P36,1)&gt;RIGHT(P36,1),2,1)))))</f>
        <v/>
      </c>
      <c r="S16" s="109" t="str">
        <f>IF((AND(COUNTIF(J7:J30,"&gt;""")&gt;2,COUNTIF(P33:P60,"&gt;""")&gt;0)),SUM(K16,L16,M16,N16,O16,P16,Q16,R16),"")</f>
        <v/>
      </c>
      <c r="T16" s="112"/>
      <c r="U16" s="9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7"/>
      <c r="B17" s="37"/>
      <c r="C17" s="37"/>
      <c r="D17" s="1"/>
      <c r="E17" s="1"/>
      <c r="F17" s="1"/>
      <c r="G17" s="118"/>
      <c r="H17" s="104"/>
      <c r="I17" s="155"/>
      <c r="J17" s="104"/>
      <c r="K17" s="34" t="str">
        <f>IF(LEFT(P53,1)="W",$M$4&amp;":0(W)",IF(LEFT(P53,1)="L","0:"&amp;$M$4&amp;"(L)",IF(P53="","",P53)))</f>
        <v/>
      </c>
      <c r="L17" s="26" t="str">
        <f>IF(RIGHT(P50,1)="W",$M$4&amp;":0(W)",IF(RIGHT(P50,1)="L","0:"&amp;$M$4&amp;"(L)",IF(P50="","",RIGHT(P50,1)&amp;":"&amp;LEFT(P50,1))))</f>
        <v/>
      </c>
      <c r="M17" s="26" t="str">
        <f>IF(RIGHT(P58,1)="W",$M$4&amp;":0(W)",IF(RIGHT(P58,1)="L","0:"&amp;$M$4&amp;"(L)",IF(P58="","",RIGHT(P58,1)&amp;":"&amp;LEFT(P58,1))))</f>
        <v/>
      </c>
      <c r="N17" s="107"/>
      <c r="O17" s="35" t="str">
        <f>IF(RIGHT(P46,1)="W",$M$4&amp;":0(W)",IF(RIGHT(P46,1)="L","0:"&amp;$M$4&amp;"(L)",IF(P46="","",RIGHT(P46,1)&amp;":"&amp;LEFT(P46,1))))</f>
        <v/>
      </c>
      <c r="P17" s="26" t="str">
        <f>IF(LEFT(P43,1)="W",$M$4&amp;":0(W)",IF(LEFT(P43,1)="L","0:"&amp;$M$4&amp;"(L)",IF(P43="","",P43)))</f>
        <v/>
      </c>
      <c r="Q17" s="26" t="str">
        <f>IF(RIGHT(P40,1)="W",$M$4&amp;":0(W)",IF(RIGHT(P40,1)="L","0:"&amp;$M$4&amp;"(L)",IF(P40="","",RIGHT(P40,1)&amp;":"&amp;LEFT(P40,1))))</f>
        <v/>
      </c>
      <c r="R17" s="29" t="str">
        <f>IF(LEFT(P36,1)="W",$M$4&amp;":0(W)",IF(LEFT(P36,1)="L","0:"&amp;$M$4&amp;"(L)",IF(P36="","",P36)))</f>
        <v/>
      </c>
      <c r="S17" s="110"/>
      <c r="T17" s="107"/>
      <c r="U17" s="9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7"/>
      <c r="B18" s="37"/>
      <c r="C18" s="37"/>
      <c r="D18" s="1"/>
      <c r="E18" s="1"/>
      <c r="F18" s="1"/>
      <c r="G18" s="119"/>
      <c r="H18" s="105"/>
      <c r="I18" s="156"/>
      <c r="J18" s="105"/>
      <c r="K18" s="36" t="str">
        <f>IF(P53="","",IF(Q53="","",Q53))</f>
        <v/>
      </c>
      <c r="L18" s="30" t="str">
        <f>IF(P50="","",IF(Q50="","",REPLACE(SUBSTITUTE(SUBSTITUTE(SUBSTITUTE(SUBSTITUTE(","&amp;Q50,",-","#"),",","-"),"#",","),"-",",-"),1,1,"")))</f>
        <v/>
      </c>
      <c r="M18" s="30" t="str">
        <f>IF(P58="","",IF(Q58="","",REPLACE(SUBSTITUTE(SUBSTITUTE(SUBSTITUTE(SUBSTITUTE(","&amp;Q58,",-","#"),",","-"),"#",","),"-",",-"),1,1,"")))</f>
        <v/>
      </c>
      <c r="N18" s="108"/>
      <c r="O18" s="31" t="str">
        <f>IF(P46="","",IF(Q46="","",REPLACE(SUBSTITUTE(SUBSTITUTE(SUBSTITUTE(SUBSTITUTE(","&amp;Q46,",-","#"),",","-"),"#",","),"-",",-"),1,1,"")))</f>
        <v/>
      </c>
      <c r="P18" s="30" t="str">
        <f>IF(P43="","",IF(Q43="","",Q43))</f>
        <v/>
      </c>
      <c r="Q18" s="30" t="str">
        <f>IF(P40="","",IF(Q40="","",REPLACE(SUBSTITUTE(SUBSTITUTE(SUBSTITUTE(SUBSTITUTE(","&amp;Q40,",-","#"),",","-"),"#",","),"-",",-"),1,1,"")))</f>
        <v/>
      </c>
      <c r="R18" s="32" t="str">
        <f>IF(P36="","",IF(Q36="","",Q36))</f>
        <v/>
      </c>
      <c r="S18" s="111"/>
      <c r="T18" s="108"/>
      <c r="U18" s="9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7"/>
      <c r="B19" s="37"/>
      <c r="C19" s="37"/>
      <c r="D19" s="1"/>
      <c r="E19" s="1"/>
      <c r="F19" s="1"/>
      <c r="G19" s="150">
        <v>5</v>
      </c>
      <c r="H19" s="153"/>
      <c r="I19" s="154"/>
      <c r="J19" s="157"/>
      <c r="K19" s="33" t="str">
        <f>IF(RIGHT(P41,1)="L",0,(IF(P41="","",(IF(RIGHT(P41,1)&gt;LEFT(P41,1),2,1)))))</f>
        <v/>
      </c>
      <c r="L19" s="23" t="str">
        <f>IF(LEFT(P37,1)="L",0,(IF(P37="","",(IF(LEFT(P37,1)&gt;RIGHT(P37,1),2,1)))))</f>
        <v/>
      </c>
      <c r="M19" s="23" t="str">
        <f>IF(RIGHT(P34,1)="L",0,(IF(P34="","",(IF(RIGHT(P34,1)&gt;LEFT(P34,1),2,1)))))</f>
        <v/>
      </c>
      <c r="N19" s="23" t="str">
        <f>IF(LEFT(P46,1)="L",0,(IF(P46="","",(IF(LEFT(P46,1)&gt;RIGHT(P46,1),2,1)))))</f>
        <v/>
      </c>
      <c r="O19" s="152"/>
      <c r="P19" s="23" t="str">
        <f>IF(LEFT(P59,1)="L",0,(IF(P59="","",(IF(LEFT(P59,1)&gt;RIGHT(P59,1),2,1)))))</f>
        <v/>
      </c>
      <c r="Q19" s="23" t="str">
        <f>IF(LEFT(P51,1)="L",0,(IF(P51="","",(IF(LEFT(P51,1)&gt;RIGHT(P51,1),2,1)))))</f>
        <v/>
      </c>
      <c r="R19" s="25" t="str">
        <f>IF(RIGHT(P56,1)="L",0,(IF(P56="","",(IF(RIGHT(P56,1)&gt;LEFT(P56,1),2,1)))))</f>
        <v/>
      </c>
      <c r="S19" s="109" t="str">
        <f>IF((AND(COUNTIF(J7:J30,"&gt;""")&gt;2,COUNTIF(P33:P60,"&gt;""")&gt;0)),SUM(K19,L19,M19,N19,O19,P19,Q19,R19),"")</f>
        <v/>
      </c>
      <c r="T19" s="112"/>
      <c r="U19" s="9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7"/>
      <c r="B20" s="37"/>
      <c r="C20" s="37"/>
      <c r="D20" s="1"/>
      <c r="E20" s="1"/>
      <c r="F20" s="1"/>
      <c r="G20" s="118"/>
      <c r="H20" s="104"/>
      <c r="I20" s="155"/>
      <c r="J20" s="104"/>
      <c r="K20" s="34" t="str">
        <f>IF(RIGHT(P41,1)="W",$M$4&amp;":0(W)",IF(RIGHT(P41,1)="L","0:"&amp;$M$4&amp;"(L)",IF(P41="","",RIGHT(P41,1)&amp;":"&amp;LEFT(P41,1))))</f>
        <v/>
      </c>
      <c r="L20" s="26" t="str">
        <f>IF(LEFT(P37,1)="W",$M$4&amp;":0(W)",IF(LEFT(P37,1)="L","0:"&amp;$M$4&amp;"(L)",IF(P37="","",P37)))</f>
        <v/>
      </c>
      <c r="M20" s="26" t="str">
        <f>IF(RIGHT(P34,1)="W",$M$4&amp;":0(W)",IF(RIGHT(P34,1)="L","0:"&amp;$M$4&amp;"(L)",IF(P34="","",RIGHT(P34,1)&amp;":"&amp;LEFT(P34,1))))</f>
        <v/>
      </c>
      <c r="N20" s="26" t="str">
        <f>IF(LEFT(P46,1)="W",$M$4&amp;":0(W)",IF(LEFT(P46,1)="L","0:"&amp;$M$4&amp;"(L)",IF(P46="","",P46)))</f>
        <v/>
      </c>
      <c r="O20" s="104"/>
      <c r="P20" s="26" t="str">
        <f>IF(LEFT(P59,1)="W",$M$4&amp;":0(W)",IF(LEFT(P59,1)="L","0:"&amp;$M$4&amp;"(L)",IF(P59="","",P59)))</f>
        <v/>
      </c>
      <c r="Q20" s="26" t="str">
        <f>IF(LEFT(P51,1)="W",$M$4&amp;":0(W)",IF(LEFT(P51,1)="L","0:"&amp;$M$4&amp;"(L)",IF(P51="","",P51)))</f>
        <v/>
      </c>
      <c r="R20" s="29" t="str">
        <f>IF(RIGHT(P56,1)="W",$M$4&amp;":0(W)",IF(RIGHT(P56,1)="L","0:"&amp;$M$4&amp;"(L)",IF(P56="","",RIGHT(P56,1)&amp;":"&amp;LEFT(P56,1))))</f>
        <v/>
      </c>
      <c r="S20" s="110"/>
      <c r="T20" s="107"/>
      <c r="U20" s="9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7"/>
      <c r="B21" s="37"/>
      <c r="C21" s="37"/>
      <c r="D21" s="1"/>
      <c r="E21" s="1"/>
      <c r="F21" s="1"/>
      <c r="G21" s="119"/>
      <c r="H21" s="105"/>
      <c r="I21" s="156"/>
      <c r="J21" s="105"/>
      <c r="K21" s="36" t="str">
        <f>IF(P41="","",IF(Q41="","",REPLACE(SUBSTITUTE(SUBSTITUTE(SUBSTITUTE(SUBSTITUTE(","&amp;Q41,",-","#"),",","-"),"#",","),"-",",-"),1,1,"")))</f>
        <v/>
      </c>
      <c r="L21" s="30" t="str">
        <f>IF(P37="","",IF(Q37="","",Q37))</f>
        <v/>
      </c>
      <c r="M21" s="30" t="str">
        <f>IF(P34="","",IF(Q34="","",REPLACE(SUBSTITUTE(SUBSTITUTE(SUBSTITUTE(SUBSTITUTE(","&amp;Q34,",-","#"),",","-"),"#",","),"-",",-"),1,1,"")))</f>
        <v/>
      </c>
      <c r="N21" s="30" t="str">
        <f>IF(P46="","",IF(Q46="","",Q46))</f>
        <v/>
      </c>
      <c r="O21" s="105"/>
      <c r="P21" s="30" t="str">
        <f>IF(P59="","",IF(Q59="","",Q59))</f>
        <v/>
      </c>
      <c r="Q21" s="30" t="str">
        <f>IF(P51="","",IF(Q51="","",Q51))</f>
        <v/>
      </c>
      <c r="R21" s="32" t="str">
        <f>IF(P56="","",IF(Q56="","",REPLACE(SUBSTITUTE(SUBSTITUTE(SUBSTITUTE(SUBSTITUTE(","&amp;Q56,",-","#"),",","-"),"#",","),"-",",-"),1,1,"")))</f>
        <v/>
      </c>
      <c r="S21" s="111"/>
      <c r="T21" s="108"/>
      <c r="U21" s="9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7"/>
      <c r="B22" s="40" t="s">
        <v>35</v>
      </c>
      <c r="C22" s="37"/>
      <c r="D22" s="1"/>
      <c r="E22" s="1"/>
      <c r="F22" s="1"/>
      <c r="G22" s="150">
        <v>6</v>
      </c>
      <c r="H22" s="153"/>
      <c r="I22" s="154"/>
      <c r="J22" s="157"/>
      <c r="K22" s="33" t="str">
        <f>IF(LEFT(P38,1)="L",0,(IF(P38="","",(IF(LEFT(P38,1)&gt;RIGHT(P38,1),2,1)))))</f>
        <v/>
      </c>
      <c r="L22" s="23" t="str">
        <f>IF(RIGHT(P33,1)="L",0,(IF(P33="","",(IF(RIGHT(P33,1)&gt;LEFT(P33,1),2,1)))))</f>
        <v/>
      </c>
      <c r="M22" s="23" t="str">
        <f>IF(LEFT(P48,1)="L",0,(IF(P48="","",(IF(LEFT(P48,1)&gt;RIGHT(P48,1),2,1)))))</f>
        <v/>
      </c>
      <c r="N22" s="23" t="str">
        <f>IF(RIGHT(P43,1)="L",0,(IF(P43="","",(IF(RIGHT(P43,1)&gt;LEFT(P43,1),2,1)))))</f>
        <v/>
      </c>
      <c r="O22" s="24" t="str">
        <f>IF(RIGHT(P59,1)="L",0,(IF(P59="","",(IF(RIGHT(P59,1)&gt;LEFT(P59,1),2,1)))))</f>
        <v/>
      </c>
      <c r="P22" s="151"/>
      <c r="Q22" s="23" t="str">
        <f>IF(RIGHT(P55,1)="L",0,(IF(P55="","",(IF(RIGHT(P55,1)&gt;LEFT(P55,1),2,1)))))</f>
        <v/>
      </c>
      <c r="R22" s="25" t="str">
        <f>IF(LEFT(P52,1)="L",0,(IF(P52="","",(IF(LEFT(P52,1)&gt;RIGHT(P52,1),2,1)))))</f>
        <v/>
      </c>
      <c r="S22" s="109" t="str">
        <f>IF((AND(COUNTIF(J7:J30,"&gt;""")&gt;2,COUNTIF(P33:P60,"&gt;""")&gt;0)),SUM(K22,L22,M22,N22,O22,P22,Q22,R22),"")</f>
        <v/>
      </c>
      <c r="T22" s="11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7"/>
      <c r="B23" s="40" t="s">
        <v>37</v>
      </c>
      <c r="C23" s="37"/>
      <c r="D23" s="1"/>
      <c r="E23" s="1"/>
      <c r="F23" s="1"/>
      <c r="G23" s="118"/>
      <c r="H23" s="104"/>
      <c r="I23" s="155"/>
      <c r="J23" s="104"/>
      <c r="K23" s="34" t="str">
        <f>IF(LEFT(P38,1)="W",$M$4&amp;":0(W)",IF(LEFT(P38,1)="L","0:"&amp;$M$4&amp;"(L)",IF(P38="","",P38)))</f>
        <v/>
      </c>
      <c r="L23" s="26" t="str">
        <f>IF(RIGHT(P33,1)="W",$M$4&amp;":0(W)",IF(RIGHT(P33,1)="L","0:"&amp;$M$4&amp;"(L)",IF(P33="","",RIGHT(P33,1)&amp;":"&amp;LEFT(P33,1))))</f>
        <v/>
      </c>
      <c r="M23" s="26" t="str">
        <f>IF(LEFT(P48,1)="W",$M$4&amp;":0(W)",IF(LEFT(P48,1)="L","0:"&amp;$M$4&amp;"(L)",IF(P48="","",P48)))</f>
        <v/>
      </c>
      <c r="N23" s="26" t="str">
        <f>IF(RIGHT(P43,1)="W",$M$4&amp;":0(W)",IF(RIGHT(P43,1)="L","0:"&amp;$M$4&amp;"(L)",IF(P43="","",RIGHT(P43,1)&amp;":"&amp;LEFT(P43,1))))</f>
        <v/>
      </c>
      <c r="O23" s="35" t="str">
        <f>IF(RIGHT(P59,1)="W",$M$4&amp;":0(W)",IF(RIGHT(P59,1)="L","0:"&amp;$M$4&amp;"(L)",IF(P59="","",RIGHT(P59,1)&amp;":"&amp;LEFT(P59,1))))</f>
        <v/>
      </c>
      <c r="P23" s="107"/>
      <c r="Q23" s="26" t="str">
        <f>IF(RIGHT(P55,1)="W",$M$4&amp;":0(W)",IF(RIGHT(P55,1)="L","0:"&amp;$M$4&amp;"(L)",IF(P55="","",RIGHT(P55,1)&amp;":"&amp;LEFT(P55,1))))</f>
        <v/>
      </c>
      <c r="R23" s="29" t="str">
        <f>IF(LEFT(P52,1)="W",$M$4&amp;":0(W)",IF(LEFT(P52,1)="L","0:"&amp;$M$4&amp;"(L)",IF(P52="","",P52)))</f>
        <v/>
      </c>
      <c r="S23" s="110"/>
      <c r="T23" s="107"/>
      <c r="U23" s="9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7"/>
      <c r="B24" s="40" t="s">
        <v>38</v>
      </c>
      <c r="C24" s="37"/>
      <c r="D24" s="1"/>
      <c r="E24" s="1"/>
      <c r="F24" s="1"/>
      <c r="G24" s="119"/>
      <c r="H24" s="105"/>
      <c r="I24" s="156"/>
      <c r="J24" s="105"/>
      <c r="K24" s="36" t="str">
        <f>IF(P38="","",IF(Q38="","",Q38))</f>
        <v/>
      </c>
      <c r="L24" s="30" t="str">
        <f>IF(P33="","",IF(Q33="","",REPLACE(SUBSTITUTE(SUBSTITUTE(SUBSTITUTE(SUBSTITUTE(","&amp;Q33,",-","#"),",","-"),"#",","),"-",",-"),1,1,"")))</f>
        <v/>
      </c>
      <c r="M24" s="30" t="str">
        <f>IF(P48="","",IF(Q48="","",Q48))</f>
        <v/>
      </c>
      <c r="N24" s="30" t="str">
        <f>IF(P43="","",IF(Q43="","",REPLACE(SUBSTITUTE(SUBSTITUTE(SUBSTITUTE(SUBSTITUTE(","&amp;Q43,",-","#"),",","-"),"#",","),"-",",-"),1,1,"")))</f>
        <v/>
      </c>
      <c r="O24" s="31" t="str">
        <f>IF(P59="","",IF(Q59="","",REPLACE(SUBSTITUTE(SUBSTITUTE(SUBSTITUTE(SUBSTITUTE(","&amp;Q59,",-","#"),",","-"),"#",","),"-",",-"),1,1,"")))</f>
        <v/>
      </c>
      <c r="P24" s="108"/>
      <c r="Q24" s="30" t="str">
        <f>IF(P55="","",IF(Q55="","",REPLACE(SUBSTITUTE(SUBSTITUTE(SUBSTITUTE(SUBSTITUTE(","&amp;Q55,",-","#"),",","-"),"#",","),"-",",-"),1,1,"")))</f>
        <v/>
      </c>
      <c r="R24" s="32" t="str">
        <f>IF(P52="","",IF(Q52="","",Q52))</f>
        <v/>
      </c>
      <c r="S24" s="111"/>
      <c r="T24" s="108"/>
      <c r="U24" s="9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7"/>
      <c r="B25" s="40" t="s">
        <v>39</v>
      </c>
      <c r="C25" s="37"/>
      <c r="D25" s="1"/>
      <c r="E25" s="1"/>
      <c r="F25" s="1"/>
      <c r="G25" s="150">
        <v>7</v>
      </c>
      <c r="H25" s="153"/>
      <c r="I25" s="154"/>
      <c r="J25" s="157"/>
      <c r="K25" s="33" t="str">
        <f>IF(RIGHT(P35,1)="L",0,(IF(P35="","",(IF(RIGHT(P35,1)&gt;LEFT(P35,1),2,1)))))</f>
        <v/>
      </c>
      <c r="L25" s="23" t="str">
        <f>IF(LEFT(P47,1)="L",0,(IF(P47="","",(IF(LEFT(P47,1)&gt;RIGHT(P47,1),2,1)))))</f>
        <v/>
      </c>
      <c r="M25" s="23" t="str">
        <f>IF(RIGHT(P44,1)="L",0,(IF(P44="","",(IF(RIGHT(P44,1)&gt;LEFT(P44,1),2,1)))))</f>
        <v/>
      </c>
      <c r="N25" s="23" t="str">
        <f>IF(LEFT(P40,1)="L",0,(IF(P40="","",(IF(LEFT(P40,1)&gt;RIGHT(P40,1),2,1)))))</f>
        <v/>
      </c>
      <c r="O25" s="24" t="str">
        <f>IF(RIGHT(P51,1)="L",0,(IF(P51="","",(IF(RIGHT(P51,1)&gt;LEFT(P51,1),2,1)))))</f>
        <v/>
      </c>
      <c r="P25" s="24" t="str">
        <f>IF(LEFT(P55,1)="L",0,(IF(P55="","",(IF(LEFT(P55,1)&gt;RIGHT(P55,1),2,1)))))</f>
        <v/>
      </c>
      <c r="Q25" s="151"/>
      <c r="R25" s="25" t="str">
        <f>IF(LEFT(P60,1)="L",0,(IF(P60="","",(IF(LEFT(P60,1)&gt;RIGHT(P60,1),2,1)))))</f>
        <v/>
      </c>
      <c r="S25" s="109" t="str">
        <f>IF((AND(COUNTIF(J7:J30,"&gt;""")&gt;2,COUNTIF(P33:P60,"&gt;""")&gt;0)),SUM(K25,L25,M25,N25,O25,P25,Q25,R25),"")</f>
        <v/>
      </c>
      <c r="T25" s="112"/>
      <c r="U25" s="9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7"/>
      <c r="B26" s="40" t="s">
        <v>41</v>
      </c>
      <c r="C26" s="37"/>
      <c r="D26" s="1"/>
      <c r="E26" s="1"/>
      <c r="F26" s="1"/>
      <c r="G26" s="118"/>
      <c r="H26" s="104"/>
      <c r="I26" s="155"/>
      <c r="J26" s="104"/>
      <c r="K26" s="34" t="str">
        <f>IF(RIGHT(P35,1)="W",$M$4&amp;":0(W)",IF(RIGHT(P35,1)="L","0:"&amp;$M$4&amp;"(L)",IF(P35="","",RIGHT(P35,1)&amp;":"&amp;LEFT(P35,1))))</f>
        <v/>
      </c>
      <c r="L26" s="26" t="str">
        <f>IF(LEFT(P47)="W",$M$4&amp;":0(W)",IF(LEFT(P47,1)="L","0:"&amp;$M$4&amp;"(L)",IF(P47="","",P47)))</f>
        <v/>
      </c>
      <c r="M26" s="26" t="str">
        <f>IF(RIGHT(P44,1)="W",$M$4&amp;":0(W)",IF(RIGHT(P44,1)="L","0:"&amp;$M$4&amp;"(L)",IF(P44="","",RIGHT(P44,1)&amp;":"&amp;LEFT(P44,1))))</f>
        <v/>
      </c>
      <c r="N26" s="26" t="str">
        <f>IF(LEFT(P40,1)="W",$M$4&amp;":0(W)",IF(LEFT(P40,1)="L","0:"&amp;$M$4&amp;"(L)",IF(P40="","",P40)))</f>
        <v/>
      </c>
      <c r="O26" s="35" t="str">
        <f>IF(RIGHT(P51,1)="W",$M$4&amp;":0(W)",IF(RIGHT(P51,1)="L","0:"&amp;$M$4&amp;"(L)",IF(P51="","",RIGHT(P51,1)&amp;":"&amp;LEFT(P51,1))))</f>
        <v/>
      </c>
      <c r="P26" s="35" t="str">
        <f>IF(LEFT(P55,1)="W",$M$4&amp;":0(W)",IF(LEFT(P55,1)="L","0:"&amp;$M$4&amp;"(L)",IF(P55="","",P55)))</f>
        <v/>
      </c>
      <c r="Q26" s="107"/>
      <c r="R26" s="29" t="str">
        <f>IF(LEFT(P60,1)="W",$M$4&amp;":0(W)",IF(LEFT(P60,1)="L","0:"&amp;$M$4&amp;"(L)",IF(P60="","",P60)))</f>
        <v/>
      </c>
      <c r="S26" s="110"/>
      <c r="T26" s="107"/>
      <c r="U26" s="9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7"/>
      <c r="B27" s="40" t="s">
        <v>42</v>
      </c>
      <c r="C27" s="37"/>
      <c r="D27" s="1"/>
      <c r="E27" s="1"/>
      <c r="F27" s="1"/>
      <c r="G27" s="119"/>
      <c r="H27" s="105"/>
      <c r="I27" s="156"/>
      <c r="J27" s="105"/>
      <c r="K27" s="36" t="str">
        <f>IF(P35="","",IF(Q35="","",REPLACE(SUBSTITUTE(SUBSTITUTE(SUBSTITUTE(SUBSTITUTE(","&amp;Q35,",-","#"),",","-"),"#",","),"-",",-"),1,1,"")))</f>
        <v/>
      </c>
      <c r="L27" s="30" t="str">
        <f>IF(P47="","",IF(Q47="","",Q47))</f>
        <v/>
      </c>
      <c r="M27" s="30" t="str">
        <f>IF(P44="","",IF(Q44="","",REPLACE(SUBSTITUTE(SUBSTITUTE(SUBSTITUTE(SUBSTITUTE(","&amp;Q44,",-","#"),",","-"),"#",","),"-",",-"),1,1,"")))</f>
        <v/>
      </c>
      <c r="N27" s="30" t="str">
        <f>IF(P40="","",IF(Q40="","",Q40))</f>
        <v/>
      </c>
      <c r="O27" s="31" t="str">
        <f>IF(P51="","",IF(Q51="","",REPLACE(SUBSTITUTE(SUBSTITUTE(SUBSTITUTE(SUBSTITUTE(","&amp;Q51,",-","#"),",","-"),"#",","),"-",",-"),1,1,"")))</f>
        <v/>
      </c>
      <c r="P27" s="31" t="str">
        <f>IF(P55="","",IF(Q55="","",Q55))</f>
        <v/>
      </c>
      <c r="Q27" s="108"/>
      <c r="R27" s="32" t="str">
        <f>IF(P60="","",IF(Q60="","",Q60))</f>
        <v/>
      </c>
      <c r="S27" s="111"/>
      <c r="T27" s="108"/>
      <c r="U27" s="9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7"/>
      <c r="B28" s="40" t="s">
        <v>43</v>
      </c>
      <c r="C28" s="37"/>
      <c r="D28" s="1"/>
      <c r="E28" s="1"/>
      <c r="F28" s="1"/>
      <c r="G28" s="150">
        <v>8</v>
      </c>
      <c r="H28" s="153"/>
      <c r="I28" s="154"/>
      <c r="J28" s="157"/>
      <c r="K28" s="33" t="str">
        <f>IF(LEFT(P45,1)="L",0,(IF(P45="","",(IF(LEFT(P45,1)&gt;RIGHT(P45,1),2,1)))))</f>
        <v/>
      </c>
      <c r="L28" s="23" t="str">
        <f>IF(RIGHT(P42,1)="L",0,(IF(P42="","",(IF(RIGHT(P42,1)&gt;LEFT(P42,1),2,1)))))</f>
        <v/>
      </c>
      <c r="M28" s="23" t="str">
        <f>IF(LEFT(P39,1)="L",0,(IF(P39="","",(IF(LEFT(P39,1)&gt;RIGHT(P39,1),2,1)))))</f>
        <v/>
      </c>
      <c r="N28" s="23" t="str">
        <f>IF(RIGHT(P36,1)="L",0,(IF(P36="","",(IF(RIGHT(P36,1)&gt;LEFT(P36,1),2,1)))))</f>
        <v/>
      </c>
      <c r="O28" s="24" t="str">
        <f>IF(LEFT(P56,1)="L",0,(IF(P56="","",(IF(LEFT(P56,1)&gt;RIGHT(P56,1),2,1)))))</f>
        <v/>
      </c>
      <c r="P28" s="24" t="str">
        <f>IF(RIGHT(P52,1)="L",0,(IF(P52="","",(IF(RIGHT(P52,1)&gt;LEFT(P52,1),2,1)))))</f>
        <v/>
      </c>
      <c r="Q28" s="23" t="str">
        <f>IF(RIGHT(P60,1)="L",0,(IF(P60="","",(IF(RIGHT(P60,1)&gt;LEFT(P60,1),2,1)))))</f>
        <v/>
      </c>
      <c r="R28" s="161"/>
      <c r="S28" s="109" t="str">
        <f>IF((AND(COUNTIF(J7:J30,"&gt;""")&gt;2,COUNTIF(P33:P60,"&gt;""")&gt;0)),SUM(K28,L28,M28,N28,O28,P28,Q28,R28),"")</f>
        <v/>
      </c>
      <c r="T28" s="112"/>
      <c r="U28" s="9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7"/>
      <c r="B29" s="40" t="s">
        <v>45</v>
      </c>
      <c r="C29" s="37"/>
      <c r="D29" s="1"/>
      <c r="E29" s="1"/>
      <c r="F29" s="1"/>
      <c r="G29" s="118"/>
      <c r="H29" s="104"/>
      <c r="I29" s="155"/>
      <c r="J29" s="104"/>
      <c r="K29" s="34" t="str">
        <f>IF(LEFT(P45,1)="W",$M$4&amp;":0(W)",IF(LEFT(P45,1)="L","0:"&amp;$M$4&amp;"(L)",IF(P45="","",P45)))</f>
        <v/>
      </c>
      <c r="L29" s="26" t="str">
        <f>IF(RIGHT(P42,1)="W",$M$4&amp;":0(W)",IF(RIGHT(P42,1)="L","0:"&amp;$M$4&amp;"(L)",IF(P42="","",RIGHT(P42,1)&amp;":"&amp;LEFT(P42,1))))</f>
        <v/>
      </c>
      <c r="M29" s="26" t="str">
        <f>IF(LEFT(P39,1)="W",$M$4&amp;":0(W)",IF(LEFT(P39,1)="L","0:"&amp;$M$4&amp;"(L)",IF(P39="","",P39)))</f>
        <v/>
      </c>
      <c r="N29" s="26" t="str">
        <f>IF(RIGHT(P36,1)="W",$M$4&amp;":0(W)",IF(RIGHT(P36,1)="L","0:"&amp;$M$4&amp;"(L)",IF(P36="","",RIGHT(P36,1)&amp;":"&amp;LEFT(P36,1))))</f>
        <v/>
      </c>
      <c r="O29" s="35" t="str">
        <f>IF(LEFT(P56,1)="W",$M$4&amp;":0(W)",IF(LEFT(P56,1)="L","0:"&amp;$M$4&amp;"(L)",IF(P56="","",P56)))</f>
        <v/>
      </c>
      <c r="P29" s="35" t="str">
        <f>IF(RIGHT(P52,1)="W",$M$4&amp;":0(W)",IF(RIGHT(P52,1)="L","0:"&amp;$M$4&amp;"(L)",IF(P52="","",RIGHT(P52,1)&amp;":"&amp;LEFT(P52,1))))</f>
        <v/>
      </c>
      <c r="Q29" s="26" t="str">
        <f>IF(RIGHT(P60,1)="W",$M$4&amp;":0(W)",IF(RIGHT(P60,1)="L","0:"&amp;$M$4&amp;"(L)",IF(P60="","",RIGHT(P60,1)&amp;":"&amp;LEFT(P60,1))))</f>
        <v/>
      </c>
      <c r="R29" s="145"/>
      <c r="S29" s="110"/>
      <c r="T29" s="107"/>
      <c r="U29" s="9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7"/>
      <c r="B30" s="40" t="s">
        <v>46</v>
      </c>
      <c r="C30" s="37"/>
      <c r="D30" s="1"/>
      <c r="E30" s="1"/>
      <c r="F30" s="1"/>
      <c r="G30" s="119"/>
      <c r="H30" s="105"/>
      <c r="I30" s="156"/>
      <c r="J30" s="105"/>
      <c r="K30" s="36" t="str">
        <f>IF(P45="","",IF(Q45="","",Q45))</f>
        <v/>
      </c>
      <c r="L30" s="30" t="str">
        <f>IF(P42="","",IF(Q42="","",REPLACE(SUBSTITUTE(SUBSTITUTE(SUBSTITUTE(SUBSTITUTE(","&amp;Q42,",-","#"),",","-"),"#",","),"-",",-"),1,1,"")))</f>
        <v/>
      </c>
      <c r="M30" s="30" t="str">
        <f>IF(P39="","",IF(Q39="","",Q39))</f>
        <v/>
      </c>
      <c r="N30" s="30" t="str">
        <f>IF(P36="","",IF(Q36="","",REPLACE(SUBSTITUTE(SUBSTITUTE(SUBSTITUTE(SUBSTITUTE(","&amp;Q36,",-","#"),",","-"),"#",","),"-",",-"),1,1,"")))</f>
        <v/>
      </c>
      <c r="O30" s="31" t="str">
        <f>IF(P56="","",IF(Q56="","",Q56))</f>
        <v/>
      </c>
      <c r="P30" s="31" t="str">
        <f>IF(P52="","",IF(Q52="","",REPLACE(SUBSTITUTE(SUBSTITUTE(SUBSTITUTE(SUBSTITUTE(","&amp;Q52,",-","#"),",","-"),"#",","),"-",",-"),1,1,"")))</f>
        <v/>
      </c>
      <c r="Q30" s="30" t="str">
        <f>IF(P60="","",IF(Q60="","",REPLACE(SUBSTITUTE(SUBSTITUTE(SUBSTITUTE(SUBSTITUTE(","&amp;Q60,",-","#"),",","-"),"#",","),"-",",-"),1,1,"")))</f>
        <v/>
      </c>
      <c r="R30" s="146"/>
      <c r="S30" s="111"/>
      <c r="T30" s="108"/>
      <c r="U30" s="9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7"/>
      <c r="B31" s="40" t="s">
        <v>47</v>
      </c>
      <c r="C31" s="37"/>
      <c r="D31" s="1"/>
      <c r="E31" s="1"/>
      <c r="F31" s="1"/>
      <c r="G31" s="41"/>
      <c r="H31" s="42"/>
      <c r="I31" s="42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7"/>
      <c r="B32" s="40" t="s">
        <v>48</v>
      </c>
      <c r="C32" s="37"/>
      <c r="D32" s="46"/>
      <c r="E32" s="1"/>
      <c r="F32" s="1"/>
      <c r="G32" s="1"/>
      <c r="H32" s="1"/>
      <c r="I32" s="47" t="s">
        <v>49</v>
      </c>
      <c r="J32" s="48"/>
      <c r="K32" s="1"/>
      <c r="L32" s="1"/>
      <c r="M32" s="1"/>
      <c r="N32" s="1"/>
      <c r="O32" s="1"/>
      <c r="P32" s="49" t="s">
        <v>50</v>
      </c>
      <c r="Q32" s="147" t="s">
        <v>51</v>
      </c>
      <c r="R32" s="148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7"/>
      <c r="B33" s="40" t="s">
        <v>52</v>
      </c>
      <c r="C33" s="37"/>
      <c r="D33" s="46"/>
      <c r="E33" s="1"/>
      <c r="F33" s="1"/>
      <c r="G33" s="130" t="s">
        <v>53</v>
      </c>
      <c r="H33" s="131"/>
      <c r="I33" s="50"/>
      <c r="J33" s="51" t="str">
        <f>IF('F3'!Уч2="","",'F3'!Уч2)</f>
        <v/>
      </c>
      <c r="K33" s="52" t="str">
        <f t="shared" ref="K33:K60" si="0">"-"</f>
        <v>-</v>
      </c>
      <c r="L33" s="123" t="str">
        <f>IF('F3'!Уч6="","",'F3'!Уч6)</f>
        <v/>
      </c>
      <c r="M33" s="124"/>
      <c r="N33" s="124"/>
      <c r="O33" s="125"/>
      <c r="P33" s="53"/>
      <c r="Q33" s="142"/>
      <c r="R33" s="143"/>
      <c r="S33" s="54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7"/>
      <c r="B34" s="40" t="s">
        <v>54</v>
      </c>
      <c r="C34" s="37"/>
      <c r="D34" s="46"/>
      <c r="E34" s="1"/>
      <c r="F34" s="1"/>
      <c r="G34" s="132"/>
      <c r="H34" s="133"/>
      <c r="I34" s="55"/>
      <c r="J34" s="56" t="str">
        <f>IF('F3'!Уч3="","",'F3'!Уч3)</f>
        <v/>
      </c>
      <c r="K34" s="57" t="str">
        <f t="shared" si="0"/>
        <v>-</v>
      </c>
      <c r="L34" s="126" t="str">
        <f>IF('F3'!Уч5="","",'F3'!Уч5)</f>
        <v/>
      </c>
      <c r="M34" s="127"/>
      <c r="N34" s="127"/>
      <c r="O34" s="128"/>
      <c r="P34" s="58"/>
      <c r="Q34" s="136"/>
      <c r="R34" s="137"/>
      <c r="S34" s="54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7"/>
      <c r="B35" s="40" t="s">
        <v>55</v>
      </c>
      <c r="C35" s="37"/>
      <c r="D35" s="46"/>
      <c r="E35" s="1"/>
      <c r="F35" s="1"/>
      <c r="G35" s="132"/>
      <c r="H35" s="133"/>
      <c r="I35" s="59"/>
      <c r="J35" s="60" t="str">
        <f>IF('F3'!Уч1="","",'F3'!Уч1)</f>
        <v/>
      </c>
      <c r="K35" s="61" t="str">
        <f t="shared" si="0"/>
        <v>-</v>
      </c>
      <c r="L35" s="129" t="str">
        <f>IF('F3'!Уч7="","",'F3'!Уч7)</f>
        <v/>
      </c>
      <c r="M35" s="115"/>
      <c r="N35" s="115"/>
      <c r="O35" s="116"/>
      <c r="P35" s="62"/>
      <c r="Q35" s="138"/>
      <c r="R35" s="139"/>
      <c r="S35" s="54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7"/>
      <c r="B36" s="40" t="s">
        <v>57</v>
      </c>
      <c r="C36" s="37"/>
      <c r="D36" s="46"/>
      <c r="E36" s="1"/>
      <c r="F36" s="1"/>
      <c r="G36" s="134"/>
      <c r="H36" s="135"/>
      <c r="I36" s="63"/>
      <c r="J36" s="64" t="str">
        <f>IF('F3'!Уч4="","",'F3'!Уч4)</f>
        <v/>
      </c>
      <c r="K36" s="65" t="str">
        <f t="shared" si="0"/>
        <v>-</v>
      </c>
      <c r="L36" s="120" t="str">
        <f>IF('F3'!Уч8="","",'F3'!Уч8)</f>
        <v/>
      </c>
      <c r="M36" s="121"/>
      <c r="N36" s="121"/>
      <c r="O36" s="122"/>
      <c r="P36" s="66"/>
      <c r="Q36" s="140"/>
      <c r="R36" s="141"/>
      <c r="S36" s="54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7"/>
      <c r="B37" s="40" t="s">
        <v>58</v>
      </c>
      <c r="C37" s="37"/>
      <c r="D37" s="46"/>
      <c r="E37" s="1"/>
      <c r="F37" s="1"/>
      <c r="G37" s="130" t="s">
        <v>59</v>
      </c>
      <c r="H37" s="131"/>
      <c r="I37" s="50"/>
      <c r="J37" s="51" t="str">
        <f>IF('F3'!Уч5="","",'F3'!Уч5)</f>
        <v/>
      </c>
      <c r="K37" s="52" t="str">
        <f t="shared" si="0"/>
        <v>-</v>
      </c>
      <c r="L37" s="123" t="str">
        <f>IF('F3'!Уч2="","",'F3'!Уч2)</f>
        <v/>
      </c>
      <c r="M37" s="124"/>
      <c r="N37" s="124"/>
      <c r="O37" s="125"/>
      <c r="P37" s="53"/>
      <c r="Q37" s="142"/>
      <c r="R37" s="143"/>
      <c r="S37" s="54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7"/>
      <c r="B38" s="40" t="s">
        <v>60</v>
      </c>
      <c r="C38" s="37"/>
      <c r="D38" s="1"/>
      <c r="E38" s="1"/>
      <c r="F38" s="1"/>
      <c r="G38" s="132"/>
      <c r="H38" s="133"/>
      <c r="I38" s="55"/>
      <c r="J38" s="56" t="str">
        <f>IF('F3'!Уч6="","",'F3'!Уч6)</f>
        <v/>
      </c>
      <c r="K38" s="57" t="str">
        <f t="shared" si="0"/>
        <v>-</v>
      </c>
      <c r="L38" s="126" t="str">
        <f>IF('F3'!Уч1="","",'F3'!Уч1)</f>
        <v/>
      </c>
      <c r="M38" s="127"/>
      <c r="N38" s="127"/>
      <c r="O38" s="128"/>
      <c r="P38" s="58"/>
      <c r="Q38" s="136"/>
      <c r="R38" s="137"/>
      <c r="S38" s="54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7"/>
      <c r="B39" s="40" t="s">
        <v>61</v>
      </c>
      <c r="C39" s="37"/>
      <c r="D39" s="1"/>
      <c r="E39" s="1"/>
      <c r="F39" s="1"/>
      <c r="G39" s="132"/>
      <c r="H39" s="133"/>
      <c r="I39" s="59"/>
      <c r="J39" s="60" t="str">
        <f>IF('F3'!Уч8="","",'F3'!Уч8)</f>
        <v/>
      </c>
      <c r="K39" s="61" t="str">
        <f t="shared" si="0"/>
        <v>-</v>
      </c>
      <c r="L39" s="129" t="str">
        <f>IF('F3'!Уч3="","",'F3'!Уч3)</f>
        <v/>
      </c>
      <c r="M39" s="115"/>
      <c r="N39" s="115"/>
      <c r="O39" s="116"/>
      <c r="P39" s="62"/>
      <c r="Q39" s="138"/>
      <c r="R39" s="139"/>
      <c r="S39" s="54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7"/>
      <c r="B40" s="40" t="s">
        <v>62</v>
      </c>
      <c r="C40" s="37"/>
      <c r="D40" s="1"/>
      <c r="E40" s="1"/>
      <c r="F40" s="1"/>
      <c r="G40" s="134"/>
      <c r="H40" s="135"/>
      <c r="I40" s="63"/>
      <c r="J40" s="64" t="str">
        <f>IF('F3'!Уч7="","",'F3'!Уч7)</f>
        <v/>
      </c>
      <c r="K40" s="65" t="str">
        <f t="shared" si="0"/>
        <v>-</v>
      </c>
      <c r="L40" s="120" t="str">
        <f>IF('F3'!Уч4="","",'F3'!Уч4)</f>
        <v/>
      </c>
      <c r="M40" s="121"/>
      <c r="N40" s="121"/>
      <c r="O40" s="122"/>
      <c r="P40" s="66"/>
      <c r="Q40" s="140"/>
      <c r="R40" s="141"/>
      <c r="S40" s="54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7"/>
      <c r="B41" s="40" t="s">
        <v>63</v>
      </c>
      <c r="C41" s="37"/>
      <c r="D41" s="1"/>
      <c r="E41" s="1"/>
      <c r="F41" s="1"/>
      <c r="G41" s="130" t="s">
        <v>64</v>
      </c>
      <c r="H41" s="131"/>
      <c r="I41" s="50"/>
      <c r="J41" s="51" t="str">
        <f>IF('F3'!Уч1="","",'F3'!Уч1)</f>
        <v/>
      </c>
      <c r="K41" s="52" t="str">
        <f t="shared" si="0"/>
        <v>-</v>
      </c>
      <c r="L41" s="123" t="str">
        <f>IF('F3'!Уч5="","",'F3'!Уч5)</f>
        <v/>
      </c>
      <c r="M41" s="124"/>
      <c r="N41" s="124"/>
      <c r="O41" s="125"/>
      <c r="P41" s="53"/>
      <c r="Q41" s="142"/>
      <c r="R41" s="143"/>
      <c r="S41" s="54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32"/>
      <c r="H42" s="133"/>
      <c r="I42" s="55"/>
      <c r="J42" s="56" t="str">
        <f>IF('F3'!Уч2="","",'F3'!Уч2)</f>
        <v/>
      </c>
      <c r="K42" s="57" t="str">
        <f t="shared" si="0"/>
        <v>-</v>
      </c>
      <c r="L42" s="126" t="str">
        <f>IF('F3'!Уч8="","",'F3'!Уч8)</f>
        <v/>
      </c>
      <c r="M42" s="127"/>
      <c r="N42" s="127"/>
      <c r="O42" s="128"/>
      <c r="P42" s="58"/>
      <c r="Q42" s="136"/>
      <c r="R42" s="137"/>
      <c r="S42" s="54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2"/>
      <c r="H43" s="133"/>
      <c r="I43" s="59"/>
      <c r="J43" s="60" t="str">
        <f>IF('F3'!Уч4="","",'F3'!Уч4)</f>
        <v/>
      </c>
      <c r="K43" s="61" t="str">
        <f t="shared" si="0"/>
        <v>-</v>
      </c>
      <c r="L43" s="129" t="str">
        <f>IF('F3'!Уч6="","",'F3'!Уч6)</f>
        <v/>
      </c>
      <c r="M43" s="115"/>
      <c r="N43" s="115"/>
      <c r="O43" s="116"/>
      <c r="P43" s="62"/>
      <c r="Q43" s="138"/>
      <c r="R43" s="139"/>
      <c r="S43" s="54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4"/>
      <c r="H44" s="135"/>
      <c r="I44" s="63"/>
      <c r="J44" s="64" t="str">
        <f>IF('F3'!Уч3="","",'F3'!Уч3)</f>
        <v/>
      </c>
      <c r="K44" s="65" t="str">
        <f t="shared" si="0"/>
        <v>-</v>
      </c>
      <c r="L44" s="120" t="str">
        <f>IF('F3'!Уч7="","",'F3'!Уч7)</f>
        <v/>
      </c>
      <c r="M44" s="121"/>
      <c r="N44" s="121"/>
      <c r="O44" s="122"/>
      <c r="P44" s="66"/>
      <c r="Q44" s="140"/>
      <c r="R44" s="141"/>
      <c r="S44" s="54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30" t="s">
        <v>65</v>
      </c>
      <c r="H45" s="131"/>
      <c r="I45" s="50"/>
      <c r="J45" s="51" t="str">
        <f>IF('F3'!Уч8="","",'F3'!Уч8)</f>
        <v/>
      </c>
      <c r="K45" s="52" t="str">
        <f t="shared" si="0"/>
        <v>-</v>
      </c>
      <c r="L45" s="123" t="str">
        <f>IF('F3'!Уч1="","",'F3'!Уч1)</f>
        <v/>
      </c>
      <c r="M45" s="124"/>
      <c r="N45" s="124"/>
      <c r="O45" s="125"/>
      <c r="P45" s="53"/>
      <c r="Q45" s="142"/>
      <c r="R45" s="143"/>
      <c r="S45" s="54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32"/>
      <c r="H46" s="133"/>
      <c r="I46" s="55"/>
      <c r="J46" s="56" t="str">
        <f>IF('F3'!Уч5="","",'F3'!Уч5)</f>
        <v/>
      </c>
      <c r="K46" s="57" t="str">
        <f t="shared" si="0"/>
        <v>-</v>
      </c>
      <c r="L46" s="126" t="str">
        <f>IF('F3'!Уч4="","",'F3'!Уч4)</f>
        <v/>
      </c>
      <c r="M46" s="127"/>
      <c r="N46" s="127"/>
      <c r="O46" s="128"/>
      <c r="P46" s="58"/>
      <c r="Q46" s="136"/>
      <c r="R46" s="137"/>
      <c r="S46" s="54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2"/>
      <c r="H47" s="133"/>
      <c r="I47" s="59"/>
      <c r="J47" s="60" t="str">
        <f>IF('F3'!Уч7="","",'F3'!Уч7)</f>
        <v/>
      </c>
      <c r="K47" s="61" t="str">
        <f t="shared" si="0"/>
        <v>-</v>
      </c>
      <c r="L47" s="129" t="str">
        <f>IF('F3'!Уч2="","",'F3'!Уч2)</f>
        <v/>
      </c>
      <c r="M47" s="115"/>
      <c r="N47" s="115"/>
      <c r="O47" s="116"/>
      <c r="P47" s="62"/>
      <c r="Q47" s="138"/>
      <c r="R47" s="139"/>
      <c r="S47" s="54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4"/>
      <c r="H48" s="135"/>
      <c r="I48" s="63"/>
      <c r="J48" s="64" t="str">
        <f>IF('F3'!Уч6="","",'F3'!Уч6)</f>
        <v/>
      </c>
      <c r="K48" s="65" t="str">
        <f t="shared" si="0"/>
        <v>-</v>
      </c>
      <c r="L48" s="120" t="str">
        <f>IF('F3'!Уч3="","",'F3'!Уч3)</f>
        <v/>
      </c>
      <c r="M48" s="121"/>
      <c r="N48" s="121"/>
      <c r="O48" s="122"/>
      <c r="P48" s="66"/>
      <c r="Q48" s="140"/>
      <c r="R48" s="141"/>
      <c r="S48" s="54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30" t="s">
        <v>66</v>
      </c>
      <c r="H49" s="131"/>
      <c r="I49" s="50"/>
      <c r="J49" s="51" t="str">
        <f>IF('F3'!Уч1="","",'F3'!Уч1)</f>
        <v/>
      </c>
      <c r="K49" s="52" t="str">
        <f t="shared" si="0"/>
        <v>-</v>
      </c>
      <c r="L49" s="123" t="str">
        <f>IF('F3'!Уч3="","",'F3'!Уч3)</f>
        <v/>
      </c>
      <c r="M49" s="124"/>
      <c r="N49" s="124"/>
      <c r="O49" s="125"/>
      <c r="P49" s="53"/>
      <c r="Q49" s="142"/>
      <c r="R49" s="143"/>
      <c r="S49" s="54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32"/>
      <c r="H50" s="133"/>
      <c r="I50" s="55"/>
      <c r="J50" s="56" t="str">
        <f>IF('F3'!Уч2="","",'F3'!Уч2)</f>
        <v/>
      </c>
      <c r="K50" s="57" t="str">
        <f t="shared" si="0"/>
        <v>-</v>
      </c>
      <c r="L50" s="126" t="str">
        <f>IF('F3'!Уч4="","",'F3'!Уч4)</f>
        <v/>
      </c>
      <c r="M50" s="127"/>
      <c r="N50" s="127"/>
      <c r="O50" s="128"/>
      <c r="P50" s="58"/>
      <c r="Q50" s="136"/>
      <c r="R50" s="137"/>
      <c r="S50" s="54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2"/>
      <c r="H51" s="133"/>
      <c r="I51" s="59"/>
      <c r="J51" s="60" t="str">
        <f>IF('F3'!Уч5="","",'F3'!Уч5)</f>
        <v/>
      </c>
      <c r="K51" s="61" t="str">
        <f t="shared" si="0"/>
        <v>-</v>
      </c>
      <c r="L51" s="129" t="str">
        <f>IF('F3'!Уч7="","",'F3'!Уч7)</f>
        <v/>
      </c>
      <c r="M51" s="115"/>
      <c r="N51" s="115"/>
      <c r="O51" s="116"/>
      <c r="P51" s="62"/>
      <c r="Q51" s="138"/>
      <c r="R51" s="139"/>
      <c r="S51" s="54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4"/>
      <c r="H52" s="135"/>
      <c r="I52" s="63"/>
      <c r="J52" s="64" t="str">
        <f>IF('F3'!Уч6="","",'F3'!Уч6)</f>
        <v/>
      </c>
      <c r="K52" s="65" t="str">
        <f t="shared" si="0"/>
        <v>-</v>
      </c>
      <c r="L52" s="120" t="str">
        <f>IF('F3'!Уч8="","",'F3'!Уч8)</f>
        <v/>
      </c>
      <c r="M52" s="121"/>
      <c r="N52" s="121"/>
      <c r="O52" s="122"/>
      <c r="P52" s="66"/>
      <c r="Q52" s="140"/>
      <c r="R52" s="141"/>
      <c r="S52" s="54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30" t="s">
        <v>67</v>
      </c>
      <c r="H53" s="131"/>
      <c r="I53" s="50"/>
      <c r="J53" s="51" t="str">
        <f>IF('F3'!Уч4="","",'F3'!Уч4)</f>
        <v/>
      </c>
      <c r="K53" s="52" t="str">
        <f t="shared" si="0"/>
        <v>-</v>
      </c>
      <c r="L53" s="123" t="str">
        <f>IF('F3'!Уч1="","",'F3'!Уч1)</f>
        <v/>
      </c>
      <c r="M53" s="124"/>
      <c r="N53" s="124"/>
      <c r="O53" s="125"/>
      <c r="P53" s="53"/>
      <c r="Q53" s="142"/>
      <c r="R53" s="143"/>
      <c r="S53" s="54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32"/>
      <c r="H54" s="133"/>
      <c r="I54" s="55"/>
      <c r="J54" s="56" t="str">
        <f>IF('F3'!Уч3="","",'F3'!Уч3)</f>
        <v/>
      </c>
      <c r="K54" s="57" t="str">
        <f t="shared" si="0"/>
        <v>-</v>
      </c>
      <c r="L54" s="126" t="str">
        <f>IF('F3'!Уч2="","",'F3'!Уч2)</f>
        <v/>
      </c>
      <c r="M54" s="127"/>
      <c r="N54" s="127"/>
      <c r="O54" s="128"/>
      <c r="P54" s="58"/>
      <c r="Q54" s="136"/>
      <c r="R54" s="137"/>
      <c r="S54" s="54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2"/>
      <c r="H55" s="133"/>
      <c r="I55" s="59"/>
      <c r="J55" s="60" t="str">
        <f>IF('F3'!Уч7="","",'F3'!Уч7)</f>
        <v/>
      </c>
      <c r="K55" s="61" t="str">
        <f t="shared" si="0"/>
        <v>-</v>
      </c>
      <c r="L55" s="129" t="str">
        <f>IF('F3'!Уч6="","",'F3'!Уч6)</f>
        <v/>
      </c>
      <c r="M55" s="115"/>
      <c r="N55" s="115"/>
      <c r="O55" s="116"/>
      <c r="P55" s="62"/>
      <c r="Q55" s="138"/>
      <c r="R55" s="139"/>
      <c r="S55" s="54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4"/>
      <c r="H56" s="135"/>
      <c r="I56" s="63"/>
      <c r="J56" s="64" t="str">
        <f>IF('F3'!Уч8="","",'F3'!Уч8)</f>
        <v/>
      </c>
      <c r="K56" s="65" t="str">
        <f t="shared" si="0"/>
        <v>-</v>
      </c>
      <c r="L56" s="120" t="str">
        <f>IF('F3'!Уч5="","",'F3'!Уч5)</f>
        <v/>
      </c>
      <c r="M56" s="121"/>
      <c r="N56" s="121"/>
      <c r="O56" s="122"/>
      <c r="P56" s="66"/>
      <c r="Q56" s="140"/>
      <c r="R56" s="141"/>
      <c r="S56" s="54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30" t="s">
        <v>68</v>
      </c>
      <c r="H57" s="131"/>
      <c r="I57" s="50"/>
      <c r="J57" s="51" t="str">
        <f>IF('F3'!Уч1="","",'F3'!Уч1)</f>
        <v/>
      </c>
      <c r="K57" s="52" t="str">
        <f t="shared" si="0"/>
        <v>-</v>
      </c>
      <c r="L57" s="123" t="str">
        <f>IF('F3'!Уч2="","",'F3'!Уч2)</f>
        <v/>
      </c>
      <c r="M57" s="124"/>
      <c r="N57" s="124"/>
      <c r="O57" s="125"/>
      <c r="P57" s="53"/>
      <c r="Q57" s="142"/>
      <c r="R57" s="143"/>
      <c r="S57" s="54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32"/>
      <c r="H58" s="133"/>
      <c r="I58" s="55"/>
      <c r="J58" s="56" t="str">
        <f>IF('F3'!Уч3="","",'F3'!Уч3)</f>
        <v/>
      </c>
      <c r="K58" s="57" t="str">
        <f t="shared" si="0"/>
        <v>-</v>
      </c>
      <c r="L58" s="126" t="str">
        <f>IF('F3'!Уч4="","",'F3'!Уч4)</f>
        <v/>
      </c>
      <c r="M58" s="127"/>
      <c r="N58" s="127"/>
      <c r="O58" s="128"/>
      <c r="P58" s="58"/>
      <c r="Q58" s="136"/>
      <c r="R58" s="137"/>
      <c r="S58" s="54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2"/>
      <c r="H59" s="133"/>
      <c r="I59" s="59"/>
      <c r="J59" s="60" t="str">
        <f>IF('F3'!Уч5="","",'F3'!Уч5)</f>
        <v/>
      </c>
      <c r="K59" s="61" t="str">
        <f t="shared" si="0"/>
        <v>-</v>
      </c>
      <c r="L59" s="129" t="str">
        <f>IF('F3'!Уч6="","",'F3'!Уч6)</f>
        <v/>
      </c>
      <c r="M59" s="115"/>
      <c r="N59" s="115"/>
      <c r="O59" s="116"/>
      <c r="P59" s="62"/>
      <c r="Q59" s="138"/>
      <c r="R59" s="139"/>
      <c r="S59" s="54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4"/>
      <c r="H60" s="135"/>
      <c r="I60" s="63"/>
      <c r="J60" s="64" t="str">
        <f>IF('F3'!Уч7="","",'F3'!Уч7)</f>
        <v/>
      </c>
      <c r="K60" s="65" t="str">
        <f t="shared" si="0"/>
        <v>-</v>
      </c>
      <c r="L60" s="120" t="str">
        <f>IF('F3'!Уч8="","",'F3'!Уч8)</f>
        <v/>
      </c>
      <c r="M60" s="121"/>
      <c r="N60" s="121"/>
      <c r="O60" s="122"/>
      <c r="P60" s="66"/>
      <c r="Q60" s="140"/>
      <c r="R60" s="141"/>
      <c r="S60" s="54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U16:U18"/>
    <mergeCell ref="S19:S21"/>
    <mergeCell ref="T19:T21"/>
    <mergeCell ref="U19:U21"/>
    <mergeCell ref="S22:S24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T22:T24"/>
    <mergeCell ref="U22:U24"/>
    <mergeCell ref="S16:S18"/>
    <mergeCell ref="T16:T18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</mergeCells>
  <conditionalFormatting sqref="I35:Q35">
    <cfRule type="expression" dxfId="55" priority="5">
      <formula>$S$35="сыграна"</formula>
    </cfRule>
  </conditionalFormatting>
  <conditionalFormatting sqref="I36:Q36">
    <cfRule type="expression" dxfId="54" priority="6">
      <formula>$S$36="сыграна"</formula>
    </cfRule>
  </conditionalFormatting>
  <conditionalFormatting sqref="I37:Q37">
    <cfRule type="expression" dxfId="53" priority="7">
      <formula>$S$37="сыграна"</formula>
    </cfRule>
  </conditionalFormatting>
  <conditionalFormatting sqref="I38:Q38">
    <cfRule type="expression" dxfId="52" priority="8">
      <formula>$S$38="сыграна"</formula>
    </cfRule>
  </conditionalFormatting>
  <conditionalFormatting sqref="I39:Q39">
    <cfRule type="expression" dxfId="51" priority="9">
      <formula>$S$39="сыграна"</formula>
    </cfRule>
  </conditionalFormatting>
  <conditionalFormatting sqref="I40:Q40">
    <cfRule type="expression" dxfId="50" priority="10">
      <formula>$S$40="сыграна"</formula>
    </cfRule>
  </conditionalFormatting>
  <conditionalFormatting sqref="I41:Q41">
    <cfRule type="expression" dxfId="49" priority="11">
      <formula>$S$41="сыграна"</formula>
    </cfRule>
  </conditionalFormatting>
  <conditionalFormatting sqref="I42:Q42">
    <cfRule type="expression" dxfId="48" priority="12">
      <formula>$S$42="сыграна"</formula>
    </cfRule>
  </conditionalFormatting>
  <conditionalFormatting sqref="I43:Q43">
    <cfRule type="expression" dxfId="47" priority="13">
      <formula>$S$43="сыграна"</formula>
    </cfRule>
  </conditionalFormatting>
  <conditionalFormatting sqref="I46:Q46">
    <cfRule type="expression" dxfId="46" priority="16">
      <formula>$S$46="сыграна"</formula>
    </cfRule>
  </conditionalFormatting>
  <conditionalFormatting sqref="I47:Q47">
    <cfRule type="expression" dxfId="45" priority="17">
      <formula>$S$47="сыграна"</formula>
    </cfRule>
  </conditionalFormatting>
  <conditionalFormatting sqref="I48:Q48">
    <cfRule type="expression" dxfId="44" priority="18">
      <formula>$S$48="сыграна"</formula>
    </cfRule>
  </conditionalFormatting>
  <conditionalFormatting sqref="I49:Q49">
    <cfRule type="expression" dxfId="43" priority="19">
      <formula>$S$49="сыграна"</formula>
    </cfRule>
  </conditionalFormatting>
  <conditionalFormatting sqref="I50:Q50">
    <cfRule type="expression" dxfId="42" priority="20">
      <formula>$S$50="сыграна"</formula>
    </cfRule>
  </conditionalFormatting>
  <conditionalFormatting sqref="I51:Q51">
    <cfRule type="expression" dxfId="41" priority="21">
      <formula>$S$51="сыграна"</formula>
    </cfRule>
  </conditionalFormatting>
  <conditionalFormatting sqref="I52:Q52">
    <cfRule type="expression" dxfId="40" priority="22">
      <formula>$S$52="сыграна"</formula>
    </cfRule>
  </conditionalFormatting>
  <conditionalFormatting sqref="I53:Q53">
    <cfRule type="expression" dxfId="39" priority="23">
      <formula>$S$53="сыграна"</formula>
    </cfRule>
  </conditionalFormatting>
  <conditionalFormatting sqref="I54:Q54">
    <cfRule type="expression" dxfId="38" priority="24">
      <formula>$S$54="сыграна"</formula>
    </cfRule>
  </conditionalFormatting>
  <conditionalFormatting sqref="I55:Q55">
    <cfRule type="expression" dxfId="37" priority="25">
      <formula>$S$55="сыграна"</formula>
    </cfRule>
  </conditionalFormatting>
  <conditionalFormatting sqref="I33:R33 P10:P12 L22:L24">
    <cfRule type="expression" dxfId="36" priority="30">
      <formula>$S$33="встреча играется"</formula>
    </cfRule>
  </conditionalFormatting>
  <conditionalFormatting sqref="I33:R33">
    <cfRule type="expression" dxfId="35" priority="3">
      <formula>$S$33="сыграна"</formula>
    </cfRule>
  </conditionalFormatting>
  <conditionalFormatting sqref="I34:R34 O13:O15 M19:M21">
    <cfRule type="expression" dxfId="34" priority="31">
      <formula>$S$34="встреча играется"</formula>
    </cfRule>
  </conditionalFormatting>
  <conditionalFormatting sqref="I34:R34">
    <cfRule type="expression" dxfId="33" priority="4">
      <formula>$S$34="сыграна"</formula>
    </cfRule>
  </conditionalFormatting>
  <conditionalFormatting sqref="I35:R35 Q7:Q9 K25:K27">
    <cfRule type="expression" dxfId="32" priority="32">
      <formula>$S$35="встреча играется"</formula>
    </cfRule>
  </conditionalFormatting>
  <conditionalFormatting sqref="I36:R36 R16:R18 N28:N30">
    <cfRule type="expression" dxfId="31" priority="33">
      <formula>$S$36="встреча играется"</formula>
    </cfRule>
  </conditionalFormatting>
  <conditionalFormatting sqref="I37:R37 O10:O12 L19:L21">
    <cfRule type="expression" dxfId="30" priority="34">
      <formula>$S$37="встреча играется"</formula>
    </cfRule>
  </conditionalFormatting>
  <conditionalFormatting sqref="I38:R38 P7:P9 K22:K24">
    <cfRule type="expression" dxfId="29" priority="35">
      <formula>$S$38="встреча играется"</formula>
    </cfRule>
  </conditionalFormatting>
  <conditionalFormatting sqref="I39:R39 R13:R15 M28:M30">
    <cfRule type="expression" dxfId="28" priority="36">
      <formula>$S$39="встреча играется"</formula>
    </cfRule>
  </conditionalFormatting>
  <conditionalFormatting sqref="I40:R40 Q16:Q18 N25:N27">
    <cfRule type="expression" dxfId="27" priority="37">
      <formula>$S$40="встреча играется"</formula>
    </cfRule>
  </conditionalFormatting>
  <conditionalFormatting sqref="I41:R41 O7:O9 K19:K21">
    <cfRule type="expression" dxfId="26" priority="38">
      <formula>$S$41="встреча играется"</formula>
    </cfRule>
  </conditionalFormatting>
  <conditionalFormatting sqref="I42:R42 R10:R12 L28:L30">
    <cfRule type="expression" dxfId="25" priority="39">
      <formula>$S$42="встреча играется"</formula>
    </cfRule>
  </conditionalFormatting>
  <conditionalFormatting sqref="I43:R43 P16:P18 N22:N24">
    <cfRule type="expression" dxfId="24" priority="40">
      <formula>$S$43="встреча играется"</formula>
    </cfRule>
  </conditionalFormatting>
  <conditionalFormatting sqref="I44:R44 Q13:Q15 M25:M27">
    <cfRule type="expression" dxfId="23" priority="41">
      <formula>$S$44="встреча играется"</formula>
    </cfRule>
  </conditionalFormatting>
  <conditionalFormatting sqref="I44:R44">
    <cfRule type="expression" dxfId="22" priority="14">
      <formula>$S$44="сыграна"</formula>
    </cfRule>
  </conditionalFormatting>
  <conditionalFormatting sqref="I45:R45 R7:R9 K28:K30">
    <cfRule type="expression" dxfId="21" priority="42">
      <formula>$S$45="встреча играется"</formula>
    </cfRule>
  </conditionalFormatting>
  <conditionalFormatting sqref="I45:R45">
    <cfRule type="expression" dxfId="20" priority="15">
      <formula>$S$45="сыграна"</formula>
    </cfRule>
  </conditionalFormatting>
  <conditionalFormatting sqref="I46:R46 O16:O18 N19:N21">
    <cfRule type="expression" dxfId="19" priority="43">
      <formula>$S$46="встреча играется"</formula>
    </cfRule>
  </conditionalFormatting>
  <conditionalFormatting sqref="I47:R47 Q10:Q12 L25:L27">
    <cfRule type="expression" dxfId="18" priority="44">
      <formula>$S$47="встреча играется"</formula>
    </cfRule>
  </conditionalFormatting>
  <conditionalFormatting sqref="I48:R48 P13:P15 M22:M24">
    <cfRule type="expression" dxfId="17" priority="45">
      <formula>$S$48="встреча играется"</formula>
    </cfRule>
  </conditionalFormatting>
  <conditionalFormatting sqref="I49:R49 M7:M9 K13:K15">
    <cfRule type="expression" dxfId="16" priority="46">
      <formula>$S$49="встреча играется"</formula>
    </cfRule>
  </conditionalFormatting>
  <conditionalFormatting sqref="I50:R50 N10:N12 L16:L18">
    <cfRule type="expression" dxfId="15" priority="47">
      <formula>$S$50="встреча играется"</formula>
    </cfRule>
  </conditionalFormatting>
  <conditionalFormatting sqref="I51:R51 Q19:Q21 O25:O27">
    <cfRule type="expression" dxfId="14" priority="48">
      <formula>$S$51="встреча играется"</formula>
    </cfRule>
  </conditionalFormatting>
  <conditionalFormatting sqref="I52:R52 R22:R24 P28:P30">
    <cfRule type="expression" dxfId="13" priority="49">
      <formula>$S$52="встреча играется"</formula>
    </cfRule>
  </conditionalFormatting>
  <conditionalFormatting sqref="I53:R53 N7:N9 K16:K18">
    <cfRule type="expression" dxfId="12" priority="50">
      <formula>$S$53="встреча играется"</formula>
    </cfRule>
  </conditionalFormatting>
  <conditionalFormatting sqref="I54:R54 M10:M12 L13:L15">
    <cfRule type="expression" dxfId="11" priority="51">
      <formula>$S$54="встреча играется"</formula>
    </cfRule>
  </conditionalFormatting>
  <conditionalFormatting sqref="I55:R55 Q22:Q24 P25:P27">
    <cfRule type="expression" dxfId="10" priority="26">
      <formula>$S$55="встреча играется"</formula>
    </cfRule>
  </conditionalFormatting>
  <conditionalFormatting sqref="I56:R56 R19:R21 O28:O30">
    <cfRule type="expression" dxfId="9" priority="52">
      <formula>$S$56="встреча играется"</formula>
    </cfRule>
  </conditionalFormatting>
  <conditionalFormatting sqref="I56:R56">
    <cfRule type="expression" dxfId="8" priority="2">
      <formula>$S$56="сыграна"</formula>
    </cfRule>
  </conditionalFormatting>
  <conditionalFormatting sqref="I57:R57 L7:L9 K10:K12">
    <cfRule type="expression" dxfId="7" priority="53">
      <formula>$S$57="встреча играется"</formula>
    </cfRule>
  </conditionalFormatting>
  <conditionalFormatting sqref="I57:R57">
    <cfRule type="expression" dxfId="6" priority="1">
      <formula>$S$57="сыграна"</formula>
    </cfRule>
  </conditionalFormatting>
  <conditionalFormatting sqref="I58:R58 N13:N15 M16:M18">
    <cfRule type="expression" dxfId="5" priority="54">
      <formula>$S$58="встреча играется"</formula>
    </cfRule>
  </conditionalFormatting>
  <conditionalFormatting sqref="I58:R58">
    <cfRule type="expression" dxfId="4" priority="27">
      <formula>$S$58="сыграна"</formula>
    </cfRule>
  </conditionalFormatting>
  <conditionalFormatting sqref="I59:R59 P19:P21 O22:O24">
    <cfRule type="expression" dxfId="3" priority="55">
      <formula>$S$59="встреча играется"</formula>
    </cfRule>
  </conditionalFormatting>
  <conditionalFormatting sqref="I59:R59">
    <cfRule type="expression" dxfId="2" priority="28">
      <formula>$S$59="сыграна"</formula>
    </cfRule>
  </conditionalFormatting>
  <conditionalFormatting sqref="I60:R60 R25:R27 Q28:Q30">
    <cfRule type="expression" dxfId="1" priority="56">
      <formula>$S$60="встреча играется"</formula>
    </cfRule>
  </conditionalFormatting>
  <conditionalFormatting sqref="I60:R60">
    <cfRule type="expression" dxfId="0" priority="29">
      <formula>$S$60="сыграна"</formula>
    </cfRule>
  </conditionalFormatting>
  <dataValidations count="1">
    <dataValidation type="list" allowBlank="1" sqref="P33:P60" xr:uid="{00000000-0002-0000-4900-000000000000}">
      <formula1>'F3'!Список_счета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1358</vt:i4>
      </vt:variant>
    </vt:vector>
  </HeadingPairs>
  <TitlesOfParts>
    <vt:vector size="1432" baseType="lpstr">
      <vt:lpstr>Суперлига</vt:lpstr>
      <vt:lpstr>А1</vt:lpstr>
      <vt:lpstr>А2</vt:lpstr>
      <vt:lpstr>А3</vt:lpstr>
      <vt:lpstr>А4</vt:lpstr>
      <vt:lpstr>А5</vt:lpstr>
      <vt:lpstr>А6</vt:lpstr>
      <vt:lpstr>А6_2</vt:lpstr>
      <vt:lpstr>А7</vt:lpstr>
      <vt:lpstr>А8</vt:lpstr>
      <vt:lpstr>B1</vt:lpstr>
      <vt:lpstr>B2</vt:lpstr>
      <vt:lpstr>В2_2</vt:lpstr>
      <vt:lpstr>В3_2</vt:lpstr>
      <vt:lpstr>B3</vt:lpstr>
      <vt:lpstr>B4</vt:lpstr>
      <vt:lpstr>B5</vt:lpstr>
      <vt:lpstr>B6</vt:lpstr>
      <vt:lpstr>В5_2</vt:lpstr>
      <vt:lpstr>В6_2</vt:lpstr>
      <vt:lpstr>B7</vt:lpstr>
      <vt:lpstr>B8</vt:lpstr>
      <vt:lpstr>В8_2</vt:lpstr>
      <vt:lpstr>C1_2</vt:lpstr>
      <vt:lpstr>C2_2</vt:lpstr>
      <vt:lpstr>С1</vt:lpstr>
      <vt:lpstr>С2</vt:lpstr>
      <vt:lpstr>С3</vt:lpstr>
      <vt:lpstr>С4</vt:lpstr>
      <vt:lpstr>С5</vt:lpstr>
      <vt:lpstr>С6</vt:lpstr>
      <vt:lpstr>С7</vt:lpstr>
      <vt:lpstr>С8</vt:lpstr>
      <vt:lpstr>C3_2</vt:lpstr>
      <vt:lpstr>C4_2</vt:lpstr>
      <vt:lpstr>C5_2</vt:lpstr>
      <vt:lpstr>C6_2</vt:lpstr>
      <vt:lpstr>C7_2</vt:lpstr>
      <vt:lpstr>C8_2</vt:lpstr>
      <vt:lpstr>D1_2</vt:lpstr>
      <vt:lpstr>D1</vt:lpstr>
      <vt:lpstr>D2</vt:lpstr>
      <vt:lpstr>D3</vt:lpstr>
      <vt:lpstr>D4</vt:lpstr>
      <vt:lpstr>D5</vt:lpstr>
      <vt:lpstr>D6</vt:lpstr>
      <vt:lpstr>D7</vt:lpstr>
      <vt:lpstr>D8</vt:lpstr>
      <vt:lpstr>D2_2</vt:lpstr>
      <vt:lpstr>D3_2</vt:lpstr>
      <vt:lpstr>D4_2</vt:lpstr>
      <vt:lpstr>D5_2</vt:lpstr>
      <vt:lpstr>D6_2</vt:lpstr>
      <vt:lpstr>D7_2</vt:lpstr>
      <vt:lpstr>D8_2</vt:lpstr>
      <vt:lpstr>D9_2</vt:lpstr>
      <vt:lpstr>D9</vt:lpstr>
      <vt:lpstr>E1</vt:lpstr>
      <vt:lpstr>E2</vt:lpstr>
      <vt:lpstr>E3</vt:lpstr>
      <vt:lpstr>Е1_2</vt:lpstr>
      <vt:lpstr>Е2_2</vt:lpstr>
      <vt:lpstr>Е3_2</vt:lpstr>
      <vt:lpstr>E4</vt:lpstr>
      <vt:lpstr>E5</vt:lpstr>
      <vt:lpstr>E6</vt:lpstr>
      <vt:lpstr>Е5_2</vt:lpstr>
      <vt:lpstr>Е6_2</vt:lpstr>
      <vt:lpstr>E7</vt:lpstr>
      <vt:lpstr>Е8_2</vt:lpstr>
      <vt:lpstr>E8</vt:lpstr>
      <vt:lpstr>F1</vt:lpstr>
      <vt:lpstr>F2</vt:lpstr>
      <vt:lpstr>F3</vt:lpstr>
      <vt:lpstr>Group_A1</vt:lpstr>
      <vt:lpstr>Group_A2</vt:lpstr>
      <vt:lpstr>Group_A3</vt:lpstr>
      <vt:lpstr>Group_A4</vt:lpstr>
      <vt:lpstr>Group_A5</vt:lpstr>
      <vt:lpstr>Group_A6</vt:lpstr>
      <vt:lpstr>Group_A7</vt:lpstr>
      <vt:lpstr>Group_A8</vt:lpstr>
      <vt:lpstr>Group_B1</vt:lpstr>
      <vt:lpstr>Group_B2</vt:lpstr>
      <vt:lpstr>Group_B3</vt:lpstr>
      <vt:lpstr>Group_B4</vt:lpstr>
      <vt:lpstr>Group_B5</vt:lpstr>
      <vt:lpstr>Group_B6</vt:lpstr>
      <vt:lpstr>Group_B7</vt:lpstr>
      <vt:lpstr>Group_B8</vt:lpstr>
      <vt:lpstr>Group_C1</vt:lpstr>
      <vt:lpstr>Group_C2</vt:lpstr>
      <vt:lpstr>Group_C3</vt:lpstr>
      <vt:lpstr>Group_C4</vt:lpstr>
      <vt:lpstr>Group_C5</vt:lpstr>
      <vt:lpstr>Group_C6</vt:lpstr>
      <vt:lpstr>Group_C7</vt:lpstr>
      <vt:lpstr>Group_C8</vt:lpstr>
      <vt:lpstr>Group_D1</vt:lpstr>
      <vt:lpstr>Group_D2</vt:lpstr>
      <vt:lpstr>Group_D3</vt:lpstr>
      <vt:lpstr>Group_D4</vt:lpstr>
      <vt:lpstr>Group_D5</vt:lpstr>
      <vt:lpstr>Group_D6</vt:lpstr>
      <vt:lpstr>Group_D7</vt:lpstr>
      <vt:lpstr>Group_D8</vt:lpstr>
      <vt:lpstr>Group_D9</vt:lpstr>
      <vt:lpstr>Group_E1</vt:lpstr>
      <vt:lpstr>Group_E2</vt:lpstr>
      <vt:lpstr>Group_E3</vt:lpstr>
      <vt:lpstr>Group_E4</vt:lpstr>
      <vt:lpstr>Group_E5</vt:lpstr>
      <vt:lpstr>Group_E6</vt:lpstr>
      <vt:lpstr>Group_E7</vt:lpstr>
      <vt:lpstr>Group_E8</vt:lpstr>
      <vt:lpstr>Super</vt:lpstr>
      <vt:lpstr>'B1'!Игрок1</vt:lpstr>
      <vt:lpstr>'B2'!Игрок1</vt:lpstr>
      <vt:lpstr>'B3'!Игрок1</vt:lpstr>
      <vt:lpstr>'B4'!Игрок1</vt:lpstr>
      <vt:lpstr>'B5'!Игрок1</vt:lpstr>
      <vt:lpstr>'B6'!Игрок1</vt:lpstr>
      <vt:lpstr>'B7'!Игрок1</vt:lpstr>
      <vt:lpstr>'B8'!Игрок1</vt:lpstr>
      <vt:lpstr>'C1_2'!Игрок1</vt:lpstr>
      <vt:lpstr>'C2_2'!Игрок1</vt:lpstr>
      <vt:lpstr>'C3_2'!Игрок1</vt:lpstr>
      <vt:lpstr>'C4_2'!Игрок1</vt:lpstr>
      <vt:lpstr>'C5_2'!Игрок1</vt:lpstr>
      <vt:lpstr>'C6_2'!Игрок1</vt:lpstr>
      <vt:lpstr>'C7_2'!Игрок1</vt:lpstr>
      <vt:lpstr>'C8_2'!Игрок1</vt:lpstr>
      <vt:lpstr>'D1'!Игрок1</vt:lpstr>
      <vt:lpstr>D1_2!Игрок1</vt:lpstr>
      <vt:lpstr>'D2'!Игрок1</vt:lpstr>
      <vt:lpstr>D2_2!Игрок1</vt:lpstr>
      <vt:lpstr>'D3'!Игрок1</vt:lpstr>
      <vt:lpstr>D3_2!Игрок1</vt:lpstr>
      <vt:lpstr>'D4'!Игрок1</vt:lpstr>
      <vt:lpstr>D4_2!Игрок1</vt:lpstr>
      <vt:lpstr>'D5'!Игрок1</vt:lpstr>
      <vt:lpstr>D5_2!Игрок1</vt:lpstr>
      <vt:lpstr>'D6'!Игрок1</vt:lpstr>
      <vt:lpstr>D6_2!Игрок1</vt:lpstr>
      <vt:lpstr>'D7'!Игрок1</vt:lpstr>
      <vt:lpstr>D7_2!Игрок1</vt:lpstr>
      <vt:lpstr>'D8'!Игрок1</vt:lpstr>
      <vt:lpstr>D8_2!Игрок1</vt:lpstr>
      <vt:lpstr>'D9'!Игрок1</vt:lpstr>
      <vt:lpstr>D9_2!Игрок1</vt:lpstr>
      <vt:lpstr>'E1'!Игрок1</vt:lpstr>
      <vt:lpstr>'E2'!Игрок1</vt:lpstr>
      <vt:lpstr>'E3'!Игрок1</vt:lpstr>
      <vt:lpstr>'E4'!Игрок1</vt:lpstr>
      <vt:lpstr>'E5'!Игрок1</vt:lpstr>
      <vt:lpstr>'E6'!Игрок1</vt:lpstr>
      <vt:lpstr>'E7'!Игрок1</vt:lpstr>
      <vt:lpstr>'E8'!Игрок1</vt:lpstr>
      <vt:lpstr>'F1'!Игрок1</vt:lpstr>
      <vt:lpstr>'F2'!Игрок1</vt:lpstr>
      <vt:lpstr>'F3'!Игрок1</vt:lpstr>
      <vt:lpstr>А1!Игрок1</vt:lpstr>
      <vt:lpstr>А3!Игрок1</vt:lpstr>
      <vt:lpstr>А4!Игрок1</vt:lpstr>
      <vt:lpstr>А5!Игрок1</vt:lpstr>
      <vt:lpstr>А6!Игрок1</vt:lpstr>
      <vt:lpstr>А6_2!Игрок1</vt:lpstr>
      <vt:lpstr>А7!Игрок1</vt:lpstr>
      <vt:lpstr>А8!Игрок1</vt:lpstr>
      <vt:lpstr>В2_2!Игрок1</vt:lpstr>
      <vt:lpstr>В3_2!Игрок1</vt:lpstr>
      <vt:lpstr>В5_2!Игрок1</vt:lpstr>
      <vt:lpstr>В6_2!Игрок1</vt:lpstr>
      <vt:lpstr>В8_2!Игрок1</vt:lpstr>
      <vt:lpstr>Е1_2!Игрок1</vt:lpstr>
      <vt:lpstr>Е2_2!Игрок1</vt:lpstr>
      <vt:lpstr>Е3_2!Игрок1</vt:lpstr>
      <vt:lpstr>Е5_2!Игрок1</vt:lpstr>
      <vt:lpstr>Е6_2!Игрок1</vt:lpstr>
      <vt:lpstr>Е8_2!Игрок1</vt:lpstr>
      <vt:lpstr>С1!Игрок1</vt:lpstr>
      <vt:lpstr>С2!Игрок1</vt:lpstr>
      <vt:lpstr>С3!Игрок1</vt:lpstr>
      <vt:lpstr>С4!Игрок1</vt:lpstr>
      <vt:lpstr>С5!Игрок1</vt:lpstr>
      <vt:lpstr>С6!Игрок1</vt:lpstr>
      <vt:lpstr>С7!Игрок1</vt:lpstr>
      <vt:lpstr>С8!Игрок1</vt:lpstr>
      <vt:lpstr>Суперлига!Игрок1</vt:lpstr>
      <vt:lpstr>Игрок1</vt:lpstr>
      <vt:lpstr>'B1'!Игрок2</vt:lpstr>
      <vt:lpstr>'B2'!Игрок2</vt:lpstr>
      <vt:lpstr>'B3'!Игрок2</vt:lpstr>
      <vt:lpstr>'B4'!Игрок2</vt:lpstr>
      <vt:lpstr>'B5'!Игрок2</vt:lpstr>
      <vt:lpstr>'B6'!Игрок2</vt:lpstr>
      <vt:lpstr>'B7'!Игрок2</vt:lpstr>
      <vt:lpstr>'B8'!Игрок2</vt:lpstr>
      <vt:lpstr>'C1_2'!Игрок2</vt:lpstr>
      <vt:lpstr>'C2_2'!Игрок2</vt:lpstr>
      <vt:lpstr>'C3_2'!Игрок2</vt:lpstr>
      <vt:lpstr>'C4_2'!Игрок2</vt:lpstr>
      <vt:lpstr>'C5_2'!Игрок2</vt:lpstr>
      <vt:lpstr>'C6_2'!Игрок2</vt:lpstr>
      <vt:lpstr>'C7_2'!Игрок2</vt:lpstr>
      <vt:lpstr>'C8_2'!Игрок2</vt:lpstr>
      <vt:lpstr>'D1'!Игрок2</vt:lpstr>
      <vt:lpstr>D1_2!Игрок2</vt:lpstr>
      <vt:lpstr>'D2'!Игрок2</vt:lpstr>
      <vt:lpstr>D2_2!Игрок2</vt:lpstr>
      <vt:lpstr>'D3'!Игрок2</vt:lpstr>
      <vt:lpstr>D3_2!Игрок2</vt:lpstr>
      <vt:lpstr>'D4'!Игрок2</vt:lpstr>
      <vt:lpstr>D4_2!Игрок2</vt:lpstr>
      <vt:lpstr>'D5'!Игрок2</vt:lpstr>
      <vt:lpstr>D5_2!Игрок2</vt:lpstr>
      <vt:lpstr>'D6'!Игрок2</vt:lpstr>
      <vt:lpstr>D6_2!Игрок2</vt:lpstr>
      <vt:lpstr>'D7'!Игрок2</vt:lpstr>
      <vt:lpstr>D7_2!Игрок2</vt:lpstr>
      <vt:lpstr>'D8'!Игрок2</vt:lpstr>
      <vt:lpstr>D8_2!Игрок2</vt:lpstr>
      <vt:lpstr>'D9'!Игрок2</vt:lpstr>
      <vt:lpstr>D9_2!Игрок2</vt:lpstr>
      <vt:lpstr>'E1'!Игрок2</vt:lpstr>
      <vt:lpstr>'E2'!Игрок2</vt:lpstr>
      <vt:lpstr>'E3'!Игрок2</vt:lpstr>
      <vt:lpstr>'E4'!Игрок2</vt:lpstr>
      <vt:lpstr>'E5'!Игрок2</vt:lpstr>
      <vt:lpstr>'E6'!Игрок2</vt:lpstr>
      <vt:lpstr>'E7'!Игрок2</vt:lpstr>
      <vt:lpstr>'E8'!Игрок2</vt:lpstr>
      <vt:lpstr>'F1'!Игрок2</vt:lpstr>
      <vt:lpstr>'F2'!Игрок2</vt:lpstr>
      <vt:lpstr>'F3'!Игрок2</vt:lpstr>
      <vt:lpstr>А1!Игрок2</vt:lpstr>
      <vt:lpstr>А3!Игрок2</vt:lpstr>
      <vt:lpstr>А4!Игрок2</vt:lpstr>
      <vt:lpstr>А5!Игрок2</vt:lpstr>
      <vt:lpstr>А6!Игрок2</vt:lpstr>
      <vt:lpstr>А6_2!Игрок2</vt:lpstr>
      <vt:lpstr>А7!Игрок2</vt:lpstr>
      <vt:lpstr>А8!Игрок2</vt:lpstr>
      <vt:lpstr>В2_2!Игрок2</vt:lpstr>
      <vt:lpstr>В3_2!Игрок2</vt:lpstr>
      <vt:lpstr>В5_2!Игрок2</vt:lpstr>
      <vt:lpstr>В6_2!Игрок2</vt:lpstr>
      <vt:lpstr>В8_2!Игрок2</vt:lpstr>
      <vt:lpstr>Е1_2!Игрок2</vt:lpstr>
      <vt:lpstr>Е2_2!Игрок2</vt:lpstr>
      <vt:lpstr>Е3_2!Игрок2</vt:lpstr>
      <vt:lpstr>Е5_2!Игрок2</vt:lpstr>
      <vt:lpstr>Е6_2!Игрок2</vt:lpstr>
      <vt:lpstr>Е8_2!Игрок2</vt:lpstr>
      <vt:lpstr>С1!Игрок2</vt:lpstr>
      <vt:lpstr>С2!Игрок2</vt:lpstr>
      <vt:lpstr>С3!Игрок2</vt:lpstr>
      <vt:lpstr>С4!Игрок2</vt:lpstr>
      <vt:lpstr>С5!Игрок2</vt:lpstr>
      <vt:lpstr>С6!Игрок2</vt:lpstr>
      <vt:lpstr>С7!Игрок2</vt:lpstr>
      <vt:lpstr>С8!Игрок2</vt:lpstr>
      <vt:lpstr>Суперлига!Игрок2</vt:lpstr>
      <vt:lpstr>Игрок2</vt:lpstr>
      <vt:lpstr>'B1'!Игрок3</vt:lpstr>
      <vt:lpstr>'B2'!Игрок3</vt:lpstr>
      <vt:lpstr>'B3'!Игрок3</vt:lpstr>
      <vt:lpstr>'B4'!Игрок3</vt:lpstr>
      <vt:lpstr>'B5'!Игрок3</vt:lpstr>
      <vt:lpstr>'B6'!Игрок3</vt:lpstr>
      <vt:lpstr>'B7'!Игрок3</vt:lpstr>
      <vt:lpstr>'B8'!Игрок3</vt:lpstr>
      <vt:lpstr>'C1_2'!Игрок3</vt:lpstr>
      <vt:lpstr>'C2_2'!Игрок3</vt:lpstr>
      <vt:lpstr>'C3_2'!Игрок3</vt:lpstr>
      <vt:lpstr>'C4_2'!Игрок3</vt:lpstr>
      <vt:lpstr>'C5_2'!Игрок3</vt:lpstr>
      <vt:lpstr>'C6_2'!Игрок3</vt:lpstr>
      <vt:lpstr>'C7_2'!Игрок3</vt:lpstr>
      <vt:lpstr>'C8_2'!Игрок3</vt:lpstr>
      <vt:lpstr>'D1'!Игрок3</vt:lpstr>
      <vt:lpstr>D1_2!Игрок3</vt:lpstr>
      <vt:lpstr>'D2'!Игрок3</vt:lpstr>
      <vt:lpstr>D2_2!Игрок3</vt:lpstr>
      <vt:lpstr>'D3'!Игрок3</vt:lpstr>
      <vt:lpstr>D3_2!Игрок3</vt:lpstr>
      <vt:lpstr>'D4'!Игрок3</vt:lpstr>
      <vt:lpstr>D4_2!Игрок3</vt:lpstr>
      <vt:lpstr>'D5'!Игрок3</vt:lpstr>
      <vt:lpstr>D5_2!Игрок3</vt:lpstr>
      <vt:lpstr>'D6'!Игрок3</vt:lpstr>
      <vt:lpstr>D6_2!Игрок3</vt:lpstr>
      <vt:lpstr>'D7'!Игрок3</vt:lpstr>
      <vt:lpstr>D7_2!Игрок3</vt:lpstr>
      <vt:lpstr>'D8'!Игрок3</vt:lpstr>
      <vt:lpstr>D8_2!Игрок3</vt:lpstr>
      <vt:lpstr>'D9'!Игрок3</vt:lpstr>
      <vt:lpstr>D9_2!Игрок3</vt:lpstr>
      <vt:lpstr>'E1'!Игрок3</vt:lpstr>
      <vt:lpstr>'E2'!Игрок3</vt:lpstr>
      <vt:lpstr>'E3'!Игрок3</vt:lpstr>
      <vt:lpstr>'E4'!Игрок3</vt:lpstr>
      <vt:lpstr>'E5'!Игрок3</vt:lpstr>
      <vt:lpstr>'E6'!Игрок3</vt:lpstr>
      <vt:lpstr>'E7'!Игрок3</vt:lpstr>
      <vt:lpstr>'E8'!Игрок3</vt:lpstr>
      <vt:lpstr>'F1'!Игрок3</vt:lpstr>
      <vt:lpstr>'F2'!Игрок3</vt:lpstr>
      <vt:lpstr>'F3'!Игрок3</vt:lpstr>
      <vt:lpstr>А1!Игрок3</vt:lpstr>
      <vt:lpstr>А3!Игрок3</vt:lpstr>
      <vt:lpstr>А4!Игрок3</vt:lpstr>
      <vt:lpstr>А5!Игрок3</vt:lpstr>
      <vt:lpstr>А6!Игрок3</vt:lpstr>
      <vt:lpstr>А6_2!Игрок3</vt:lpstr>
      <vt:lpstr>А7!Игрок3</vt:lpstr>
      <vt:lpstr>А8!Игрок3</vt:lpstr>
      <vt:lpstr>В2_2!Игрок3</vt:lpstr>
      <vt:lpstr>В3_2!Игрок3</vt:lpstr>
      <vt:lpstr>В5_2!Игрок3</vt:lpstr>
      <vt:lpstr>В6_2!Игрок3</vt:lpstr>
      <vt:lpstr>В8_2!Игрок3</vt:lpstr>
      <vt:lpstr>Е1_2!Игрок3</vt:lpstr>
      <vt:lpstr>Е2_2!Игрок3</vt:lpstr>
      <vt:lpstr>Е3_2!Игрок3</vt:lpstr>
      <vt:lpstr>Е5_2!Игрок3</vt:lpstr>
      <vt:lpstr>Е6_2!Игрок3</vt:lpstr>
      <vt:lpstr>Е8_2!Игрок3</vt:lpstr>
      <vt:lpstr>С1!Игрок3</vt:lpstr>
      <vt:lpstr>С2!Игрок3</vt:lpstr>
      <vt:lpstr>С3!Игрок3</vt:lpstr>
      <vt:lpstr>С4!Игрок3</vt:lpstr>
      <vt:lpstr>С5!Игрок3</vt:lpstr>
      <vt:lpstr>С6!Игрок3</vt:lpstr>
      <vt:lpstr>С7!Игрок3</vt:lpstr>
      <vt:lpstr>С8!Игрок3</vt:lpstr>
      <vt:lpstr>Суперлига!Игрок3</vt:lpstr>
      <vt:lpstr>Игрок3</vt:lpstr>
      <vt:lpstr>'B1'!Игрок4</vt:lpstr>
      <vt:lpstr>'B2'!Игрок4</vt:lpstr>
      <vt:lpstr>'B3'!Игрок4</vt:lpstr>
      <vt:lpstr>'B4'!Игрок4</vt:lpstr>
      <vt:lpstr>'B5'!Игрок4</vt:lpstr>
      <vt:lpstr>'B6'!Игрок4</vt:lpstr>
      <vt:lpstr>'B7'!Игрок4</vt:lpstr>
      <vt:lpstr>'B8'!Игрок4</vt:lpstr>
      <vt:lpstr>'C1_2'!Игрок4</vt:lpstr>
      <vt:lpstr>'C2_2'!Игрок4</vt:lpstr>
      <vt:lpstr>'C3_2'!Игрок4</vt:lpstr>
      <vt:lpstr>'C4_2'!Игрок4</vt:lpstr>
      <vt:lpstr>'C5_2'!Игрок4</vt:lpstr>
      <vt:lpstr>'C6_2'!Игрок4</vt:lpstr>
      <vt:lpstr>'C7_2'!Игрок4</vt:lpstr>
      <vt:lpstr>'C8_2'!Игрок4</vt:lpstr>
      <vt:lpstr>'D1'!Игрок4</vt:lpstr>
      <vt:lpstr>D1_2!Игрок4</vt:lpstr>
      <vt:lpstr>'D2'!Игрок4</vt:lpstr>
      <vt:lpstr>D2_2!Игрок4</vt:lpstr>
      <vt:lpstr>'D3'!Игрок4</vt:lpstr>
      <vt:lpstr>D3_2!Игрок4</vt:lpstr>
      <vt:lpstr>'D4'!Игрок4</vt:lpstr>
      <vt:lpstr>D4_2!Игрок4</vt:lpstr>
      <vt:lpstr>'D5'!Игрок4</vt:lpstr>
      <vt:lpstr>D5_2!Игрок4</vt:lpstr>
      <vt:lpstr>'D6'!Игрок4</vt:lpstr>
      <vt:lpstr>D6_2!Игрок4</vt:lpstr>
      <vt:lpstr>'D7'!Игрок4</vt:lpstr>
      <vt:lpstr>D7_2!Игрок4</vt:lpstr>
      <vt:lpstr>'D8'!Игрок4</vt:lpstr>
      <vt:lpstr>D8_2!Игрок4</vt:lpstr>
      <vt:lpstr>'D9'!Игрок4</vt:lpstr>
      <vt:lpstr>D9_2!Игрок4</vt:lpstr>
      <vt:lpstr>'E1'!Игрок4</vt:lpstr>
      <vt:lpstr>'E2'!Игрок4</vt:lpstr>
      <vt:lpstr>'E3'!Игрок4</vt:lpstr>
      <vt:lpstr>'E4'!Игрок4</vt:lpstr>
      <vt:lpstr>'E5'!Игрок4</vt:lpstr>
      <vt:lpstr>'E6'!Игрок4</vt:lpstr>
      <vt:lpstr>'E7'!Игрок4</vt:lpstr>
      <vt:lpstr>'E8'!Игрок4</vt:lpstr>
      <vt:lpstr>'F1'!Игрок4</vt:lpstr>
      <vt:lpstr>'F2'!Игрок4</vt:lpstr>
      <vt:lpstr>'F3'!Игрок4</vt:lpstr>
      <vt:lpstr>А1!Игрок4</vt:lpstr>
      <vt:lpstr>А3!Игрок4</vt:lpstr>
      <vt:lpstr>А4!Игрок4</vt:lpstr>
      <vt:lpstr>А5!Игрок4</vt:lpstr>
      <vt:lpstr>А6!Игрок4</vt:lpstr>
      <vt:lpstr>А6_2!Игрок4</vt:lpstr>
      <vt:lpstr>А7!Игрок4</vt:lpstr>
      <vt:lpstr>А8!Игрок4</vt:lpstr>
      <vt:lpstr>В2_2!Игрок4</vt:lpstr>
      <vt:lpstr>В3_2!Игрок4</vt:lpstr>
      <vt:lpstr>В5_2!Игрок4</vt:lpstr>
      <vt:lpstr>В6_2!Игрок4</vt:lpstr>
      <vt:lpstr>В8_2!Игрок4</vt:lpstr>
      <vt:lpstr>Е1_2!Игрок4</vt:lpstr>
      <vt:lpstr>Е2_2!Игрок4</vt:lpstr>
      <vt:lpstr>Е3_2!Игрок4</vt:lpstr>
      <vt:lpstr>Е5_2!Игрок4</vt:lpstr>
      <vt:lpstr>Е6_2!Игрок4</vt:lpstr>
      <vt:lpstr>Е8_2!Игрок4</vt:lpstr>
      <vt:lpstr>С1!Игрок4</vt:lpstr>
      <vt:lpstr>С2!Игрок4</vt:lpstr>
      <vt:lpstr>С3!Игрок4</vt:lpstr>
      <vt:lpstr>С4!Игрок4</vt:lpstr>
      <vt:lpstr>С5!Игрок4</vt:lpstr>
      <vt:lpstr>С6!Игрок4</vt:lpstr>
      <vt:lpstr>С7!Игрок4</vt:lpstr>
      <vt:lpstr>С8!Игрок4</vt:lpstr>
      <vt:lpstr>Суперлига!Игрок4</vt:lpstr>
      <vt:lpstr>Игрок4</vt:lpstr>
      <vt:lpstr>'B1'!Игрок5</vt:lpstr>
      <vt:lpstr>'B2'!Игрок5</vt:lpstr>
      <vt:lpstr>'B3'!Игрок5</vt:lpstr>
      <vt:lpstr>'B4'!Игрок5</vt:lpstr>
      <vt:lpstr>'B5'!Игрок5</vt:lpstr>
      <vt:lpstr>'B6'!Игрок5</vt:lpstr>
      <vt:lpstr>'B7'!Игрок5</vt:lpstr>
      <vt:lpstr>'B8'!Игрок5</vt:lpstr>
      <vt:lpstr>'C1_2'!Игрок5</vt:lpstr>
      <vt:lpstr>'C2_2'!Игрок5</vt:lpstr>
      <vt:lpstr>'C3_2'!Игрок5</vt:lpstr>
      <vt:lpstr>'C4_2'!Игрок5</vt:lpstr>
      <vt:lpstr>'C5_2'!Игрок5</vt:lpstr>
      <vt:lpstr>'C6_2'!Игрок5</vt:lpstr>
      <vt:lpstr>'C7_2'!Игрок5</vt:lpstr>
      <vt:lpstr>'C8_2'!Игрок5</vt:lpstr>
      <vt:lpstr>'D1'!Игрок5</vt:lpstr>
      <vt:lpstr>D1_2!Игрок5</vt:lpstr>
      <vt:lpstr>'D2'!Игрок5</vt:lpstr>
      <vt:lpstr>D2_2!Игрок5</vt:lpstr>
      <vt:lpstr>'D3'!Игрок5</vt:lpstr>
      <vt:lpstr>D3_2!Игрок5</vt:lpstr>
      <vt:lpstr>'D4'!Игрок5</vt:lpstr>
      <vt:lpstr>D4_2!Игрок5</vt:lpstr>
      <vt:lpstr>'D5'!Игрок5</vt:lpstr>
      <vt:lpstr>D5_2!Игрок5</vt:lpstr>
      <vt:lpstr>'D6'!Игрок5</vt:lpstr>
      <vt:lpstr>D6_2!Игрок5</vt:lpstr>
      <vt:lpstr>'D7'!Игрок5</vt:lpstr>
      <vt:lpstr>D7_2!Игрок5</vt:lpstr>
      <vt:lpstr>'D8'!Игрок5</vt:lpstr>
      <vt:lpstr>D8_2!Игрок5</vt:lpstr>
      <vt:lpstr>'D9'!Игрок5</vt:lpstr>
      <vt:lpstr>D9_2!Игрок5</vt:lpstr>
      <vt:lpstr>'E1'!Игрок5</vt:lpstr>
      <vt:lpstr>'E2'!Игрок5</vt:lpstr>
      <vt:lpstr>'E3'!Игрок5</vt:lpstr>
      <vt:lpstr>'E4'!Игрок5</vt:lpstr>
      <vt:lpstr>'E5'!Игрок5</vt:lpstr>
      <vt:lpstr>'E6'!Игрок5</vt:lpstr>
      <vt:lpstr>'E7'!Игрок5</vt:lpstr>
      <vt:lpstr>'E8'!Игрок5</vt:lpstr>
      <vt:lpstr>'F1'!Игрок5</vt:lpstr>
      <vt:lpstr>'F2'!Игрок5</vt:lpstr>
      <vt:lpstr>'F3'!Игрок5</vt:lpstr>
      <vt:lpstr>А1!Игрок5</vt:lpstr>
      <vt:lpstr>А3!Игрок5</vt:lpstr>
      <vt:lpstr>А4!Игрок5</vt:lpstr>
      <vt:lpstr>А5!Игрок5</vt:lpstr>
      <vt:lpstr>А6!Игрок5</vt:lpstr>
      <vt:lpstr>А6_2!Игрок5</vt:lpstr>
      <vt:lpstr>А7!Игрок5</vt:lpstr>
      <vt:lpstr>А8!Игрок5</vt:lpstr>
      <vt:lpstr>В2_2!Игрок5</vt:lpstr>
      <vt:lpstr>В3_2!Игрок5</vt:lpstr>
      <vt:lpstr>В5_2!Игрок5</vt:lpstr>
      <vt:lpstr>В6_2!Игрок5</vt:lpstr>
      <vt:lpstr>В8_2!Игрок5</vt:lpstr>
      <vt:lpstr>Е1_2!Игрок5</vt:lpstr>
      <vt:lpstr>Е2_2!Игрок5</vt:lpstr>
      <vt:lpstr>Е3_2!Игрок5</vt:lpstr>
      <vt:lpstr>Е5_2!Игрок5</vt:lpstr>
      <vt:lpstr>Е6_2!Игрок5</vt:lpstr>
      <vt:lpstr>Е8_2!Игрок5</vt:lpstr>
      <vt:lpstr>С1!Игрок5</vt:lpstr>
      <vt:lpstr>С2!Игрок5</vt:lpstr>
      <vt:lpstr>С3!Игрок5</vt:lpstr>
      <vt:lpstr>С4!Игрок5</vt:lpstr>
      <vt:lpstr>С5!Игрок5</vt:lpstr>
      <vt:lpstr>С6!Игрок5</vt:lpstr>
      <vt:lpstr>С7!Игрок5</vt:lpstr>
      <vt:lpstr>С8!Игрок5</vt:lpstr>
      <vt:lpstr>Суперлига!Игрок5</vt:lpstr>
      <vt:lpstr>Игрок5</vt:lpstr>
      <vt:lpstr>'B1'!Игрок6</vt:lpstr>
      <vt:lpstr>'B2'!Игрок6</vt:lpstr>
      <vt:lpstr>'B3'!Игрок6</vt:lpstr>
      <vt:lpstr>'B4'!Игрок6</vt:lpstr>
      <vt:lpstr>'B5'!Игрок6</vt:lpstr>
      <vt:lpstr>'B6'!Игрок6</vt:lpstr>
      <vt:lpstr>'B7'!Игрок6</vt:lpstr>
      <vt:lpstr>'B8'!Игрок6</vt:lpstr>
      <vt:lpstr>'C1_2'!Игрок6</vt:lpstr>
      <vt:lpstr>'C2_2'!Игрок6</vt:lpstr>
      <vt:lpstr>'C3_2'!Игрок6</vt:lpstr>
      <vt:lpstr>'C4_2'!Игрок6</vt:lpstr>
      <vt:lpstr>'C5_2'!Игрок6</vt:lpstr>
      <vt:lpstr>'C6_2'!Игрок6</vt:lpstr>
      <vt:lpstr>'C7_2'!Игрок6</vt:lpstr>
      <vt:lpstr>'C8_2'!Игрок6</vt:lpstr>
      <vt:lpstr>'D1'!Игрок6</vt:lpstr>
      <vt:lpstr>D1_2!Игрок6</vt:lpstr>
      <vt:lpstr>'D2'!Игрок6</vt:lpstr>
      <vt:lpstr>D2_2!Игрок6</vt:lpstr>
      <vt:lpstr>'D3'!Игрок6</vt:lpstr>
      <vt:lpstr>D3_2!Игрок6</vt:lpstr>
      <vt:lpstr>'D4'!Игрок6</vt:lpstr>
      <vt:lpstr>D4_2!Игрок6</vt:lpstr>
      <vt:lpstr>'D5'!Игрок6</vt:lpstr>
      <vt:lpstr>D5_2!Игрок6</vt:lpstr>
      <vt:lpstr>'D6'!Игрок6</vt:lpstr>
      <vt:lpstr>D6_2!Игрок6</vt:lpstr>
      <vt:lpstr>'D7'!Игрок6</vt:lpstr>
      <vt:lpstr>D7_2!Игрок6</vt:lpstr>
      <vt:lpstr>'D8'!Игрок6</vt:lpstr>
      <vt:lpstr>D8_2!Игрок6</vt:lpstr>
      <vt:lpstr>'D9'!Игрок6</vt:lpstr>
      <vt:lpstr>D9_2!Игрок6</vt:lpstr>
      <vt:lpstr>'E1'!Игрок6</vt:lpstr>
      <vt:lpstr>'E2'!Игрок6</vt:lpstr>
      <vt:lpstr>'E3'!Игрок6</vt:lpstr>
      <vt:lpstr>'E4'!Игрок6</vt:lpstr>
      <vt:lpstr>'E5'!Игрок6</vt:lpstr>
      <vt:lpstr>'E6'!Игрок6</vt:lpstr>
      <vt:lpstr>'E7'!Игрок6</vt:lpstr>
      <vt:lpstr>'E8'!Игрок6</vt:lpstr>
      <vt:lpstr>'F1'!Игрок6</vt:lpstr>
      <vt:lpstr>'F2'!Игрок6</vt:lpstr>
      <vt:lpstr>'F3'!Игрок6</vt:lpstr>
      <vt:lpstr>А1!Игрок6</vt:lpstr>
      <vt:lpstr>А3!Игрок6</vt:lpstr>
      <vt:lpstr>А4!Игрок6</vt:lpstr>
      <vt:lpstr>А5!Игрок6</vt:lpstr>
      <vt:lpstr>А6!Игрок6</vt:lpstr>
      <vt:lpstr>А6_2!Игрок6</vt:lpstr>
      <vt:lpstr>А7!Игрок6</vt:lpstr>
      <vt:lpstr>А8!Игрок6</vt:lpstr>
      <vt:lpstr>В2_2!Игрок6</vt:lpstr>
      <vt:lpstr>В3_2!Игрок6</vt:lpstr>
      <vt:lpstr>В5_2!Игрок6</vt:lpstr>
      <vt:lpstr>В6_2!Игрок6</vt:lpstr>
      <vt:lpstr>В8_2!Игрок6</vt:lpstr>
      <vt:lpstr>Е1_2!Игрок6</vt:lpstr>
      <vt:lpstr>Е2_2!Игрок6</vt:lpstr>
      <vt:lpstr>Е3_2!Игрок6</vt:lpstr>
      <vt:lpstr>Е5_2!Игрок6</vt:lpstr>
      <vt:lpstr>Е6_2!Игрок6</vt:lpstr>
      <vt:lpstr>Е8_2!Игрок6</vt:lpstr>
      <vt:lpstr>С1!Игрок6</vt:lpstr>
      <vt:lpstr>С2!Игрок6</vt:lpstr>
      <vt:lpstr>С3!Игрок6</vt:lpstr>
      <vt:lpstr>С4!Игрок6</vt:lpstr>
      <vt:lpstr>С5!Игрок6</vt:lpstr>
      <vt:lpstr>С6!Игрок6</vt:lpstr>
      <vt:lpstr>С7!Игрок6</vt:lpstr>
      <vt:lpstr>С8!Игрок6</vt:lpstr>
      <vt:lpstr>Суперлига!Игрок6</vt:lpstr>
      <vt:lpstr>Игрок6</vt:lpstr>
      <vt:lpstr>'B1'!Игрок7</vt:lpstr>
      <vt:lpstr>'B2'!Игрок7</vt:lpstr>
      <vt:lpstr>'B3'!Игрок7</vt:lpstr>
      <vt:lpstr>'B4'!Игрок7</vt:lpstr>
      <vt:lpstr>'B5'!Игрок7</vt:lpstr>
      <vt:lpstr>'B6'!Игрок7</vt:lpstr>
      <vt:lpstr>'B7'!Игрок7</vt:lpstr>
      <vt:lpstr>'B8'!Игрок7</vt:lpstr>
      <vt:lpstr>'C1_2'!Игрок7</vt:lpstr>
      <vt:lpstr>'C2_2'!Игрок7</vt:lpstr>
      <vt:lpstr>'C3_2'!Игрок7</vt:lpstr>
      <vt:lpstr>'C4_2'!Игрок7</vt:lpstr>
      <vt:lpstr>'C5_2'!Игрок7</vt:lpstr>
      <vt:lpstr>'C6_2'!Игрок7</vt:lpstr>
      <vt:lpstr>'C7_2'!Игрок7</vt:lpstr>
      <vt:lpstr>'C8_2'!Игрок7</vt:lpstr>
      <vt:lpstr>'D1'!Игрок7</vt:lpstr>
      <vt:lpstr>D1_2!Игрок7</vt:lpstr>
      <vt:lpstr>'D2'!Игрок7</vt:lpstr>
      <vt:lpstr>D2_2!Игрок7</vt:lpstr>
      <vt:lpstr>'D3'!Игрок7</vt:lpstr>
      <vt:lpstr>D3_2!Игрок7</vt:lpstr>
      <vt:lpstr>'D4'!Игрок7</vt:lpstr>
      <vt:lpstr>D4_2!Игрок7</vt:lpstr>
      <vt:lpstr>'D5'!Игрок7</vt:lpstr>
      <vt:lpstr>D5_2!Игрок7</vt:lpstr>
      <vt:lpstr>'D6'!Игрок7</vt:lpstr>
      <vt:lpstr>D6_2!Игрок7</vt:lpstr>
      <vt:lpstr>'D7'!Игрок7</vt:lpstr>
      <vt:lpstr>D7_2!Игрок7</vt:lpstr>
      <vt:lpstr>'D8'!Игрок7</vt:lpstr>
      <vt:lpstr>D8_2!Игрок7</vt:lpstr>
      <vt:lpstr>'D9'!Игрок7</vt:lpstr>
      <vt:lpstr>D9_2!Игрок7</vt:lpstr>
      <vt:lpstr>'E1'!Игрок7</vt:lpstr>
      <vt:lpstr>'E2'!Игрок7</vt:lpstr>
      <vt:lpstr>'E3'!Игрок7</vt:lpstr>
      <vt:lpstr>'E4'!Игрок7</vt:lpstr>
      <vt:lpstr>'E5'!Игрок7</vt:lpstr>
      <vt:lpstr>'E6'!Игрок7</vt:lpstr>
      <vt:lpstr>'E7'!Игрок7</vt:lpstr>
      <vt:lpstr>'E8'!Игрок7</vt:lpstr>
      <vt:lpstr>'F1'!Игрок7</vt:lpstr>
      <vt:lpstr>'F2'!Игрок7</vt:lpstr>
      <vt:lpstr>'F3'!Игрок7</vt:lpstr>
      <vt:lpstr>А1!Игрок7</vt:lpstr>
      <vt:lpstr>А3!Игрок7</vt:lpstr>
      <vt:lpstr>А4!Игрок7</vt:lpstr>
      <vt:lpstr>А5!Игрок7</vt:lpstr>
      <vt:lpstr>А6!Игрок7</vt:lpstr>
      <vt:lpstr>А6_2!Игрок7</vt:lpstr>
      <vt:lpstr>А7!Игрок7</vt:lpstr>
      <vt:lpstr>А8!Игрок7</vt:lpstr>
      <vt:lpstr>В2_2!Игрок7</vt:lpstr>
      <vt:lpstr>В3_2!Игрок7</vt:lpstr>
      <vt:lpstr>В5_2!Игрок7</vt:lpstr>
      <vt:lpstr>В6_2!Игрок7</vt:lpstr>
      <vt:lpstr>В8_2!Игрок7</vt:lpstr>
      <vt:lpstr>Е1_2!Игрок7</vt:lpstr>
      <vt:lpstr>Е2_2!Игрок7</vt:lpstr>
      <vt:lpstr>Е3_2!Игрок7</vt:lpstr>
      <vt:lpstr>Е5_2!Игрок7</vt:lpstr>
      <vt:lpstr>Е6_2!Игрок7</vt:lpstr>
      <vt:lpstr>Е8_2!Игрок7</vt:lpstr>
      <vt:lpstr>С1!Игрок7</vt:lpstr>
      <vt:lpstr>С2!Игрок7</vt:lpstr>
      <vt:lpstr>С3!Игрок7</vt:lpstr>
      <vt:lpstr>С4!Игрок7</vt:lpstr>
      <vt:lpstr>С5!Игрок7</vt:lpstr>
      <vt:lpstr>С6!Игрок7</vt:lpstr>
      <vt:lpstr>С7!Игрок7</vt:lpstr>
      <vt:lpstr>С8!Игрок7</vt:lpstr>
      <vt:lpstr>Суперлига!Игрок7</vt:lpstr>
      <vt:lpstr>Игрок7</vt:lpstr>
      <vt:lpstr>'B1'!Игрок8</vt:lpstr>
      <vt:lpstr>'B2'!Игрок8</vt:lpstr>
      <vt:lpstr>'B3'!Игрок8</vt:lpstr>
      <vt:lpstr>'B4'!Игрок8</vt:lpstr>
      <vt:lpstr>'B5'!Игрок8</vt:lpstr>
      <vt:lpstr>'B6'!Игрок8</vt:lpstr>
      <vt:lpstr>'B7'!Игрок8</vt:lpstr>
      <vt:lpstr>'B8'!Игрок8</vt:lpstr>
      <vt:lpstr>'C1_2'!Игрок8</vt:lpstr>
      <vt:lpstr>'C2_2'!Игрок8</vt:lpstr>
      <vt:lpstr>'C3_2'!Игрок8</vt:lpstr>
      <vt:lpstr>'C4_2'!Игрок8</vt:lpstr>
      <vt:lpstr>'C5_2'!Игрок8</vt:lpstr>
      <vt:lpstr>'C6_2'!Игрок8</vt:lpstr>
      <vt:lpstr>'C7_2'!Игрок8</vt:lpstr>
      <vt:lpstr>'C8_2'!Игрок8</vt:lpstr>
      <vt:lpstr>'D1'!Игрок8</vt:lpstr>
      <vt:lpstr>D1_2!Игрок8</vt:lpstr>
      <vt:lpstr>'D2'!Игрок8</vt:lpstr>
      <vt:lpstr>D2_2!Игрок8</vt:lpstr>
      <vt:lpstr>'D3'!Игрок8</vt:lpstr>
      <vt:lpstr>D3_2!Игрок8</vt:lpstr>
      <vt:lpstr>'D4'!Игрок8</vt:lpstr>
      <vt:lpstr>D4_2!Игрок8</vt:lpstr>
      <vt:lpstr>'D5'!Игрок8</vt:lpstr>
      <vt:lpstr>D5_2!Игрок8</vt:lpstr>
      <vt:lpstr>'D6'!Игрок8</vt:lpstr>
      <vt:lpstr>D6_2!Игрок8</vt:lpstr>
      <vt:lpstr>'D7'!Игрок8</vt:lpstr>
      <vt:lpstr>D7_2!Игрок8</vt:lpstr>
      <vt:lpstr>'D8'!Игрок8</vt:lpstr>
      <vt:lpstr>D8_2!Игрок8</vt:lpstr>
      <vt:lpstr>'D9'!Игрок8</vt:lpstr>
      <vt:lpstr>D9_2!Игрок8</vt:lpstr>
      <vt:lpstr>'E1'!Игрок8</vt:lpstr>
      <vt:lpstr>'E2'!Игрок8</vt:lpstr>
      <vt:lpstr>'E3'!Игрок8</vt:lpstr>
      <vt:lpstr>'E4'!Игрок8</vt:lpstr>
      <vt:lpstr>'E5'!Игрок8</vt:lpstr>
      <vt:lpstr>'E6'!Игрок8</vt:lpstr>
      <vt:lpstr>'E7'!Игрок8</vt:lpstr>
      <vt:lpstr>'E8'!Игрок8</vt:lpstr>
      <vt:lpstr>'F1'!Игрок8</vt:lpstr>
      <vt:lpstr>'F2'!Игрок8</vt:lpstr>
      <vt:lpstr>'F3'!Игрок8</vt:lpstr>
      <vt:lpstr>А1!Игрок8</vt:lpstr>
      <vt:lpstr>А3!Игрок8</vt:lpstr>
      <vt:lpstr>А4!Игрок8</vt:lpstr>
      <vt:lpstr>А5!Игрок8</vt:lpstr>
      <vt:lpstr>А6!Игрок8</vt:lpstr>
      <vt:lpstr>А6_2!Игрок8</vt:lpstr>
      <vt:lpstr>А7!Игрок8</vt:lpstr>
      <vt:lpstr>А8!Игрок8</vt:lpstr>
      <vt:lpstr>В2_2!Игрок8</vt:lpstr>
      <vt:lpstr>В3_2!Игрок8</vt:lpstr>
      <vt:lpstr>В5_2!Игрок8</vt:lpstr>
      <vt:lpstr>В6_2!Игрок8</vt:lpstr>
      <vt:lpstr>В8_2!Игрок8</vt:lpstr>
      <vt:lpstr>Е1_2!Игрок8</vt:lpstr>
      <vt:lpstr>Е2_2!Игрок8</vt:lpstr>
      <vt:lpstr>Е3_2!Игрок8</vt:lpstr>
      <vt:lpstr>Е5_2!Игрок8</vt:lpstr>
      <vt:lpstr>Е6_2!Игрок8</vt:lpstr>
      <vt:lpstr>Е8_2!Игрок8</vt:lpstr>
      <vt:lpstr>С1!Игрок8</vt:lpstr>
      <vt:lpstr>С2!Игрок8</vt:lpstr>
      <vt:lpstr>С3!Игрок8</vt:lpstr>
      <vt:lpstr>С4!Игрок8</vt:lpstr>
      <vt:lpstr>С5!Игрок8</vt:lpstr>
      <vt:lpstr>С6!Игрок8</vt:lpstr>
      <vt:lpstr>С7!Игрок8</vt:lpstr>
      <vt:lpstr>С8!Игрок8</vt:lpstr>
      <vt:lpstr>Суперлига!Игрок8</vt:lpstr>
      <vt:lpstr>Игрок8</vt:lpstr>
      <vt:lpstr>'C1_2'!Игрок9</vt:lpstr>
      <vt:lpstr>'C2_2'!Игрок9</vt:lpstr>
      <vt:lpstr>'C3_2'!Игрок9</vt:lpstr>
      <vt:lpstr>'C4_2'!Игрок9</vt:lpstr>
      <vt:lpstr>'C5_2'!Игрок9</vt:lpstr>
      <vt:lpstr>'C6_2'!Игрок9</vt:lpstr>
      <vt:lpstr>'C7_2'!Игрок9</vt:lpstr>
      <vt:lpstr>'C8_2'!Игрок9</vt:lpstr>
      <vt:lpstr>D1_2!Игрок9</vt:lpstr>
      <vt:lpstr>D2_2!Игрок9</vt:lpstr>
      <vt:lpstr>D3_2!Игрок9</vt:lpstr>
      <vt:lpstr>D4_2!Игрок9</vt:lpstr>
      <vt:lpstr>D5_2!Игрок9</vt:lpstr>
      <vt:lpstr>D6_2!Игрок9</vt:lpstr>
      <vt:lpstr>D7_2!Игрок9</vt:lpstr>
      <vt:lpstr>D8_2!Игрок9</vt:lpstr>
      <vt:lpstr>D9_2!Игрок9</vt:lpstr>
      <vt:lpstr>А6_2!Игрок9</vt:lpstr>
      <vt:lpstr>В2_2!Игрок9</vt:lpstr>
      <vt:lpstr>В3_2!Игрок9</vt:lpstr>
      <vt:lpstr>В5_2!Игрок9</vt:lpstr>
      <vt:lpstr>В6_2!Игрок9</vt:lpstr>
      <vt:lpstr>В8_2!Игрок9</vt:lpstr>
      <vt:lpstr>Е1_2!Игрок9</vt:lpstr>
      <vt:lpstr>Е2_2!Игрок9</vt:lpstr>
      <vt:lpstr>Е3_2!Игрок9</vt:lpstr>
      <vt:lpstr>Е5_2!Игрок9</vt:lpstr>
      <vt:lpstr>Е6_2!Игрок9</vt:lpstr>
      <vt:lpstr>Е8_2!Игрок9</vt:lpstr>
      <vt:lpstr>'B1'!Список_счета</vt:lpstr>
      <vt:lpstr>'B2'!Список_счета</vt:lpstr>
      <vt:lpstr>'B3'!Список_счета</vt:lpstr>
      <vt:lpstr>'B4'!Список_счета</vt:lpstr>
      <vt:lpstr>'B5'!Список_счета</vt:lpstr>
      <vt:lpstr>'B6'!Список_счета</vt:lpstr>
      <vt:lpstr>'B7'!Список_счета</vt:lpstr>
      <vt:lpstr>'B8'!Список_счета</vt:lpstr>
      <vt:lpstr>'C1_2'!Список_счета</vt:lpstr>
      <vt:lpstr>'C2_2'!Список_счета</vt:lpstr>
      <vt:lpstr>'C3_2'!Список_счета</vt:lpstr>
      <vt:lpstr>'C4_2'!Список_счета</vt:lpstr>
      <vt:lpstr>'C5_2'!Список_счета</vt:lpstr>
      <vt:lpstr>'C6_2'!Список_счета</vt:lpstr>
      <vt:lpstr>'C7_2'!Список_счета</vt:lpstr>
      <vt:lpstr>'C8_2'!Список_счета</vt:lpstr>
      <vt:lpstr>'D1'!Список_счета</vt:lpstr>
      <vt:lpstr>D1_2!Список_счета</vt:lpstr>
      <vt:lpstr>'D2'!Список_счета</vt:lpstr>
      <vt:lpstr>D2_2!Список_счета</vt:lpstr>
      <vt:lpstr>'D3'!Список_счета</vt:lpstr>
      <vt:lpstr>D3_2!Список_счета</vt:lpstr>
      <vt:lpstr>'D4'!Список_счета</vt:lpstr>
      <vt:lpstr>D4_2!Список_счета</vt:lpstr>
      <vt:lpstr>'D5'!Список_счета</vt:lpstr>
      <vt:lpstr>D5_2!Список_счета</vt:lpstr>
      <vt:lpstr>'D6'!Список_счета</vt:lpstr>
      <vt:lpstr>D6_2!Список_счета</vt:lpstr>
      <vt:lpstr>'D7'!Список_счета</vt:lpstr>
      <vt:lpstr>D7_2!Список_счета</vt:lpstr>
      <vt:lpstr>'D8'!Список_счета</vt:lpstr>
      <vt:lpstr>D8_2!Список_счета</vt:lpstr>
      <vt:lpstr>'D9'!Список_счета</vt:lpstr>
      <vt:lpstr>D9_2!Список_счета</vt:lpstr>
      <vt:lpstr>'E1'!Список_счета</vt:lpstr>
      <vt:lpstr>'E2'!Список_счета</vt:lpstr>
      <vt:lpstr>'E3'!Список_счета</vt:lpstr>
      <vt:lpstr>'E4'!Список_счета</vt:lpstr>
      <vt:lpstr>'E5'!Список_счета</vt:lpstr>
      <vt:lpstr>'E6'!Список_счета</vt:lpstr>
      <vt:lpstr>'E7'!Список_счета</vt:lpstr>
      <vt:lpstr>'E8'!Список_счета</vt:lpstr>
      <vt:lpstr>'F1'!Список_счета</vt:lpstr>
      <vt:lpstr>'F2'!Список_счета</vt:lpstr>
      <vt:lpstr>'F3'!Список_счета</vt:lpstr>
      <vt:lpstr>А1!Список_счета</vt:lpstr>
      <vt:lpstr>А3!Список_счета</vt:lpstr>
      <vt:lpstr>А4!Список_счета</vt:lpstr>
      <vt:lpstr>А5!Список_счета</vt:lpstr>
      <vt:lpstr>А6!Список_счета</vt:lpstr>
      <vt:lpstr>А6_2!Список_счета</vt:lpstr>
      <vt:lpstr>А7!Список_счета</vt:lpstr>
      <vt:lpstr>А8!Список_счета</vt:lpstr>
      <vt:lpstr>В2_2!Список_счета</vt:lpstr>
      <vt:lpstr>В3_2!Список_счета</vt:lpstr>
      <vt:lpstr>В5_2!Список_счета</vt:lpstr>
      <vt:lpstr>В6_2!Список_счета</vt:lpstr>
      <vt:lpstr>В8_2!Список_счета</vt:lpstr>
      <vt:lpstr>Е1_2!Список_счета</vt:lpstr>
      <vt:lpstr>Е2_2!Список_счета</vt:lpstr>
      <vt:lpstr>Е3_2!Список_счета</vt:lpstr>
      <vt:lpstr>Е5_2!Список_счета</vt:lpstr>
      <vt:lpstr>Е6_2!Список_счета</vt:lpstr>
      <vt:lpstr>Е8_2!Список_счета</vt:lpstr>
      <vt:lpstr>С1!Список_счета</vt:lpstr>
      <vt:lpstr>С2!Список_счета</vt:lpstr>
      <vt:lpstr>С3!Список_счета</vt:lpstr>
      <vt:lpstr>С4!Список_счета</vt:lpstr>
      <vt:lpstr>С5!Список_счета</vt:lpstr>
      <vt:lpstr>С6!Список_счета</vt:lpstr>
      <vt:lpstr>С7!Список_счета</vt:lpstr>
      <vt:lpstr>С8!Список_счета</vt:lpstr>
      <vt:lpstr>Суперлига!Список_счета</vt:lpstr>
      <vt:lpstr>Список_счета</vt:lpstr>
      <vt:lpstr>'B1'!Уч1</vt:lpstr>
      <vt:lpstr>'B2'!Уч1</vt:lpstr>
      <vt:lpstr>'B3'!Уч1</vt:lpstr>
      <vt:lpstr>'B4'!Уч1</vt:lpstr>
      <vt:lpstr>'B5'!Уч1</vt:lpstr>
      <vt:lpstr>'B6'!Уч1</vt:lpstr>
      <vt:lpstr>'B7'!Уч1</vt:lpstr>
      <vt:lpstr>'B8'!Уч1</vt:lpstr>
      <vt:lpstr>'C1_2'!Уч1</vt:lpstr>
      <vt:lpstr>'C2_2'!Уч1</vt:lpstr>
      <vt:lpstr>'C3_2'!Уч1</vt:lpstr>
      <vt:lpstr>'C4_2'!Уч1</vt:lpstr>
      <vt:lpstr>'C5_2'!Уч1</vt:lpstr>
      <vt:lpstr>'C6_2'!Уч1</vt:lpstr>
      <vt:lpstr>'C7_2'!Уч1</vt:lpstr>
      <vt:lpstr>'C8_2'!Уч1</vt:lpstr>
      <vt:lpstr>'D1'!Уч1</vt:lpstr>
      <vt:lpstr>D1_2!Уч1</vt:lpstr>
      <vt:lpstr>'D2'!Уч1</vt:lpstr>
      <vt:lpstr>D2_2!Уч1</vt:lpstr>
      <vt:lpstr>'D3'!Уч1</vt:lpstr>
      <vt:lpstr>D3_2!Уч1</vt:lpstr>
      <vt:lpstr>'D4'!Уч1</vt:lpstr>
      <vt:lpstr>D4_2!Уч1</vt:lpstr>
      <vt:lpstr>'D5'!Уч1</vt:lpstr>
      <vt:lpstr>D5_2!Уч1</vt:lpstr>
      <vt:lpstr>'D6'!Уч1</vt:lpstr>
      <vt:lpstr>D6_2!Уч1</vt:lpstr>
      <vt:lpstr>'D7'!Уч1</vt:lpstr>
      <vt:lpstr>D7_2!Уч1</vt:lpstr>
      <vt:lpstr>'D8'!Уч1</vt:lpstr>
      <vt:lpstr>D8_2!Уч1</vt:lpstr>
      <vt:lpstr>'D9'!Уч1</vt:lpstr>
      <vt:lpstr>D9_2!Уч1</vt:lpstr>
      <vt:lpstr>'E1'!Уч1</vt:lpstr>
      <vt:lpstr>'E2'!Уч1</vt:lpstr>
      <vt:lpstr>'E3'!Уч1</vt:lpstr>
      <vt:lpstr>'E4'!Уч1</vt:lpstr>
      <vt:lpstr>'E5'!Уч1</vt:lpstr>
      <vt:lpstr>'E6'!Уч1</vt:lpstr>
      <vt:lpstr>'E7'!Уч1</vt:lpstr>
      <vt:lpstr>'E8'!Уч1</vt:lpstr>
      <vt:lpstr>'F1'!Уч1</vt:lpstr>
      <vt:lpstr>'F2'!Уч1</vt:lpstr>
      <vt:lpstr>'F3'!Уч1</vt:lpstr>
      <vt:lpstr>А1!Уч1</vt:lpstr>
      <vt:lpstr>А3!Уч1</vt:lpstr>
      <vt:lpstr>А4!Уч1</vt:lpstr>
      <vt:lpstr>А5!Уч1</vt:lpstr>
      <vt:lpstr>А6!Уч1</vt:lpstr>
      <vt:lpstr>А6_2!Уч1</vt:lpstr>
      <vt:lpstr>А7!Уч1</vt:lpstr>
      <vt:lpstr>А8!Уч1</vt:lpstr>
      <vt:lpstr>В2_2!Уч1</vt:lpstr>
      <vt:lpstr>В3_2!Уч1</vt:lpstr>
      <vt:lpstr>В5_2!Уч1</vt:lpstr>
      <vt:lpstr>В6_2!Уч1</vt:lpstr>
      <vt:lpstr>В8_2!Уч1</vt:lpstr>
      <vt:lpstr>Е1_2!Уч1</vt:lpstr>
      <vt:lpstr>Е2_2!Уч1</vt:lpstr>
      <vt:lpstr>Е3_2!Уч1</vt:lpstr>
      <vt:lpstr>Е5_2!Уч1</vt:lpstr>
      <vt:lpstr>Е6_2!Уч1</vt:lpstr>
      <vt:lpstr>Е8_2!Уч1</vt:lpstr>
      <vt:lpstr>С1!Уч1</vt:lpstr>
      <vt:lpstr>С2!Уч1</vt:lpstr>
      <vt:lpstr>С3!Уч1</vt:lpstr>
      <vt:lpstr>С4!Уч1</vt:lpstr>
      <vt:lpstr>С5!Уч1</vt:lpstr>
      <vt:lpstr>С6!Уч1</vt:lpstr>
      <vt:lpstr>С7!Уч1</vt:lpstr>
      <vt:lpstr>С8!Уч1</vt:lpstr>
      <vt:lpstr>Суперлига!Уч1</vt:lpstr>
      <vt:lpstr>Уч1</vt:lpstr>
      <vt:lpstr>'B1'!Уч2</vt:lpstr>
      <vt:lpstr>'B2'!Уч2</vt:lpstr>
      <vt:lpstr>'B3'!Уч2</vt:lpstr>
      <vt:lpstr>'B4'!Уч2</vt:lpstr>
      <vt:lpstr>'B5'!Уч2</vt:lpstr>
      <vt:lpstr>'B6'!Уч2</vt:lpstr>
      <vt:lpstr>'B7'!Уч2</vt:lpstr>
      <vt:lpstr>'B8'!Уч2</vt:lpstr>
      <vt:lpstr>'C1_2'!Уч2</vt:lpstr>
      <vt:lpstr>'C2_2'!Уч2</vt:lpstr>
      <vt:lpstr>'C3_2'!Уч2</vt:lpstr>
      <vt:lpstr>'C4_2'!Уч2</vt:lpstr>
      <vt:lpstr>'C5_2'!Уч2</vt:lpstr>
      <vt:lpstr>'C6_2'!Уч2</vt:lpstr>
      <vt:lpstr>'C7_2'!Уч2</vt:lpstr>
      <vt:lpstr>'C8_2'!Уч2</vt:lpstr>
      <vt:lpstr>'D1'!Уч2</vt:lpstr>
      <vt:lpstr>D1_2!Уч2</vt:lpstr>
      <vt:lpstr>'D2'!Уч2</vt:lpstr>
      <vt:lpstr>D2_2!Уч2</vt:lpstr>
      <vt:lpstr>'D3'!Уч2</vt:lpstr>
      <vt:lpstr>D3_2!Уч2</vt:lpstr>
      <vt:lpstr>'D4'!Уч2</vt:lpstr>
      <vt:lpstr>D4_2!Уч2</vt:lpstr>
      <vt:lpstr>'D5'!Уч2</vt:lpstr>
      <vt:lpstr>D5_2!Уч2</vt:lpstr>
      <vt:lpstr>'D6'!Уч2</vt:lpstr>
      <vt:lpstr>D6_2!Уч2</vt:lpstr>
      <vt:lpstr>'D7'!Уч2</vt:lpstr>
      <vt:lpstr>D7_2!Уч2</vt:lpstr>
      <vt:lpstr>'D8'!Уч2</vt:lpstr>
      <vt:lpstr>D8_2!Уч2</vt:lpstr>
      <vt:lpstr>'D9'!Уч2</vt:lpstr>
      <vt:lpstr>D9_2!Уч2</vt:lpstr>
      <vt:lpstr>'E1'!Уч2</vt:lpstr>
      <vt:lpstr>'E2'!Уч2</vt:lpstr>
      <vt:lpstr>'E3'!Уч2</vt:lpstr>
      <vt:lpstr>'E4'!Уч2</vt:lpstr>
      <vt:lpstr>'E5'!Уч2</vt:lpstr>
      <vt:lpstr>'E6'!Уч2</vt:lpstr>
      <vt:lpstr>'E7'!Уч2</vt:lpstr>
      <vt:lpstr>'E8'!Уч2</vt:lpstr>
      <vt:lpstr>'F1'!Уч2</vt:lpstr>
      <vt:lpstr>'F2'!Уч2</vt:lpstr>
      <vt:lpstr>'F3'!Уч2</vt:lpstr>
      <vt:lpstr>А1!Уч2</vt:lpstr>
      <vt:lpstr>А3!Уч2</vt:lpstr>
      <vt:lpstr>А4!Уч2</vt:lpstr>
      <vt:lpstr>А5!Уч2</vt:lpstr>
      <vt:lpstr>А6!Уч2</vt:lpstr>
      <vt:lpstr>А6_2!Уч2</vt:lpstr>
      <vt:lpstr>А7!Уч2</vt:lpstr>
      <vt:lpstr>А8!Уч2</vt:lpstr>
      <vt:lpstr>В2_2!Уч2</vt:lpstr>
      <vt:lpstr>В3_2!Уч2</vt:lpstr>
      <vt:lpstr>В5_2!Уч2</vt:lpstr>
      <vt:lpstr>В6_2!Уч2</vt:lpstr>
      <vt:lpstr>В8_2!Уч2</vt:lpstr>
      <vt:lpstr>Е1_2!Уч2</vt:lpstr>
      <vt:lpstr>Е2_2!Уч2</vt:lpstr>
      <vt:lpstr>Е3_2!Уч2</vt:lpstr>
      <vt:lpstr>Е5_2!Уч2</vt:lpstr>
      <vt:lpstr>Е6_2!Уч2</vt:lpstr>
      <vt:lpstr>Е8_2!Уч2</vt:lpstr>
      <vt:lpstr>С1!Уч2</vt:lpstr>
      <vt:lpstr>С2!Уч2</vt:lpstr>
      <vt:lpstr>С3!Уч2</vt:lpstr>
      <vt:lpstr>С4!Уч2</vt:lpstr>
      <vt:lpstr>С5!Уч2</vt:lpstr>
      <vt:lpstr>С6!Уч2</vt:lpstr>
      <vt:lpstr>С7!Уч2</vt:lpstr>
      <vt:lpstr>С8!Уч2</vt:lpstr>
      <vt:lpstr>Суперлига!Уч2</vt:lpstr>
      <vt:lpstr>Уч2</vt:lpstr>
      <vt:lpstr>'B1'!Уч3</vt:lpstr>
      <vt:lpstr>'B2'!Уч3</vt:lpstr>
      <vt:lpstr>'B3'!Уч3</vt:lpstr>
      <vt:lpstr>'B4'!Уч3</vt:lpstr>
      <vt:lpstr>'B5'!Уч3</vt:lpstr>
      <vt:lpstr>'B6'!Уч3</vt:lpstr>
      <vt:lpstr>'B7'!Уч3</vt:lpstr>
      <vt:lpstr>'B8'!Уч3</vt:lpstr>
      <vt:lpstr>'C1_2'!Уч3</vt:lpstr>
      <vt:lpstr>'C2_2'!Уч3</vt:lpstr>
      <vt:lpstr>'C3_2'!Уч3</vt:lpstr>
      <vt:lpstr>'C4_2'!Уч3</vt:lpstr>
      <vt:lpstr>'C5_2'!Уч3</vt:lpstr>
      <vt:lpstr>'C6_2'!Уч3</vt:lpstr>
      <vt:lpstr>'C7_2'!Уч3</vt:lpstr>
      <vt:lpstr>'C8_2'!Уч3</vt:lpstr>
      <vt:lpstr>'D1'!Уч3</vt:lpstr>
      <vt:lpstr>D1_2!Уч3</vt:lpstr>
      <vt:lpstr>'D2'!Уч3</vt:lpstr>
      <vt:lpstr>D2_2!Уч3</vt:lpstr>
      <vt:lpstr>'D3'!Уч3</vt:lpstr>
      <vt:lpstr>D3_2!Уч3</vt:lpstr>
      <vt:lpstr>'D4'!Уч3</vt:lpstr>
      <vt:lpstr>D4_2!Уч3</vt:lpstr>
      <vt:lpstr>'D5'!Уч3</vt:lpstr>
      <vt:lpstr>D5_2!Уч3</vt:lpstr>
      <vt:lpstr>'D6'!Уч3</vt:lpstr>
      <vt:lpstr>D6_2!Уч3</vt:lpstr>
      <vt:lpstr>'D7'!Уч3</vt:lpstr>
      <vt:lpstr>D7_2!Уч3</vt:lpstr>
      <vt:lpstr>'D8'!Уч3</vt:lpstr>
      <vt:lpstr>D8_2!Уч3</vt:lpstr>
      <vt:lpstr>'D9'!Уч3</vt:lpstr>
      <vt:lpstr>D9_2!Уч3</vt:lpstr>
      <vt:lpstr>'E1'!Уч3</vt:lpstr>
      <vt:lpstr>'E2'!Уч3</vt:lpstr>
      <vt:lpstr>'E3'!Уч3</vt:lpstr>
      <vt:lpstr>'E4'!Уч3</vt:lpstr>
      <vt:lpstr>'E5'!Уч3</vt:lpstr>
      <vt:lpstr>'E6'!Уч3</vt:lpstr>
      <vt:lpstr>'E7'!Уч3</vt:lpstr>
      <vt:lpstr>'E8'!Уч3</vt:lpstr>
      <vt:lpstr>'F1'!Уч3</vt:lpstr>
      <vt:lpstr>'F2'!Уч3</vt:lpstr>
      <vt:lpstr>'F3'!Уч3</vt:lpstr>
      <vt:lpstr>А1!Уч3</vt:lpstr>
      <vt:lpstr>А3!Уч3</vt:lpstr>
      <vt:lpstr>А4!Уч3</vt:lpstr>
      <vt:lpstr>А5!Уч3</vt:lpstr>
      <vt:lpstr>А6!Уч3</vt:lpstr>
      <vt:lpstr>А6_2!Уч3</vt:lpstr>
      <vt:lpstr>А7!Уч3</vt:lpstr>
      <vt:lpstr>А8!Уч3</vt:lpstr>
      <vt:lpstr>В2_2!Уч3</vt:lpstr>
      <vt:lpstr>В3_2!Уч3</vt:lpstr>
      <vt:lpstr>В5_2!Уч3</vt:lpstr>
      <vt:lpstr>В6_2!Уч3</vt:lpstr>
      <vt:lpstr>В8_2!Уч3</vt:lpstr>
      <vt:lpstr>Е1_2!Уч3</vt:lpstr>
      <vt:lpstr>Е2_2!Уч3</vt:lpstr>
      <vt:lpstr>Е3_2!Уч3</vt:lpstr>
      <vt:lpstr>Е5_2!Уч3</vt:lpstr>
      <vt:lpstr>Е6_2!Уч3</vt:lpstr>
      <vt:lpstr>Е8_2!Уч3</vt:lpstr>
      <vt:lpstr>С1!Уч3</vt:lpstr>
      <vt:lpstr>С2!Уч3</vt:lpstr>
      <vt:lpstr>С3!Уч3</vt:lpstr>
      <vt:lpstr>С4!Уч3</vt:lpstr>
      <vt:lpstr>С5!Уч3</vt:lpstr>
      <vt:lpstr>С6!Уч3</vt:lpstr>
      <vt:lpstr>С7!Уч3</vt:lpstr>
      <vt:lpstr>С8!Уч3</vt:lpstr>
      <vt:lpstr>Суперлига!Уч3</vt:lpstr>
      <vt:lpstr>Уч3</vt:lpstr>
      <vt:lpstr>'B1'!Уч4</vt:lpstr>
      <vt:lpstr>'B2'!Уч4</vt:lpstr>
      <vt:lpstr>'B3'!Уч4</vt:lpstr>
      <vt:lpstr>'B4'!Уч4</vt:lpstr>
      <vt:lpstr>'B5'!Уч4</vt:lpstr>
      <vt:lpstr>'B6'!Уч4</vt:lpstr>
      <vt:lpstr>'B7'!Уч4</vt:lpstr>
      <vt:lpstr>'B8'!Уч4</vt:lpstr>
      <vt:lpstr>'C1_2'!Уч4</vt:lpstr>
      <vt:lpstr>'C2_2'!Уч4</vt:lpstr>
      <vt:lpstr>'C3_2'!Уч4</vt:lpstr>
      <vt:lpstr>'C4_2'!Уч4</vt:lpstr>
      <vt:lpstr>'C5_2'!Уч4</vt:lpstr>
      <vt:lpstr>'C6_2'!Уч4</vt:lpstr>
      <vt:lpstr>'C7_2'!Уч4</vt:lpstr>
      <vt:lpstr>'C8_2'!Уч4</vt:lpstr>
      <vt:lpstr>'D1'!Уч4</vt:lpstr>
      <vt:lpstr>D1_2!Уч4</vt:lpstr>
      <vt:lpstr>'D2'!Уч4</vt:lpstr>
      <vt:lpstr>D2_2!Уч4</vt:lpstr>
      <vt:lpstr>'D3'!Уч4</vt:lpstr>
      <vt:lpstr>D3_2!Уч4</vt:lpstr>
      <vt:lpstr>'D4'!Уч4</vt:lpstr>
      <vt:lpstr>D4_2!Уч4</vt:lpstr>
      <vt:lpstr>'D5'!Уч4</vt:lpstr>
      <vt:lpstr>D5_2!Уч4</vt:lpstr>
      <vt:lpstr>'D6'!Уч4</vt:lpstr>
      <vt:lpstr>D6_2!Уч4</vt:lpstr>
      <vt:lpstr>'D7'!Уч4</vt:lpstr>
      <vt:lpstr>D7_2!Уч4</vt:lpstr>
      <vt:lpstr>'D8'!Уч4</vt:lpstr>
      <vt:lpstr>D8_2!Уч4</vt:lpstr>
      <vt:lpstr>'D9'!Уч4</vt:lpstr>
      <vt:lpstr>D9_2!Уч4</vt:lpstr>
      <vt:lpstr>'E1'!Уч4</vt:lpstr>
      <vt:lpstr>'E2'!Уч4</vt:lpstr>
      <vt:lpstr>'E3'!Уч4</vt:lpstr>
      <vt:lpstr>'E4'!Уч4</vt:lpstr>
      <vt:lpstr>'E5'!Уч4</vt:lpstr>
      <vt:lpstr>'E6'!Уч4</vt:lpstr>
      <vt:lpstr>'E7'!Уч4</vt:lpstr>
      <vt:lpstr>'E8'!Уч4</vt:lpstr>
      <vt:lpstr>'F1'!Уч4</vt:lpstr>
      <vt:lpstr>'F2'!Уч4</vt:lpstr>
      <vt:lpstr>'F3'!Уч4</vt:lpstr>
      <vt:lpstr>А1!Уч4</vt:lpstr>
      <vt:lpstr>А3!Уч4</vt:lpstr>
      <vt:lpstr>А4!Уч4</vt:lpstr>
      <vt:lpstr>А5!Уч4</vt:lpstr>
      <vt:lpstr>А6!Уч4</vt:lpstr>
      <vt:lpstr>А6_2!Уч4</vt:lpstr>
      <vt:lpstr>А7!Уч4</vt:lpstr>
      <vt:lpstr>А8!Уч4</vt:lpstr>
      <vt:lpstr>В2_2!Уч4</vt:lpstr>
      <vt:lpstr>В3_2!Уч4</vt:lpstr>
      <vt:lpstr>В5_2!Уч4</vt:lpstr>
      <vt:lpstr>В6_2!Уч4</vt:lpstr>
      <vt:lpstr>В8_2!Уч4</vt:lpstr>
      <vt:lpstr>Е1_2!Уч4</vt:lpstr>
      <vt:lpstr>Е2_2!Уч4</vt:lpstr>
      <vt:lpstr>Е3_2!Уч4</vt:lpstr>
      <vt:lpstr>Е5_2!Уч4</vt:lpstr>
      <vt:lpstr>Е6_2!Уч4</vt:lpstr>
      <vt:lpstr>Е8_2!Уч4</vt:lpstr>
      <vt:lpstr>С1!Уч4</vt:lpstr>
      <vt:lpstr>С2!Уч4</vt:lpstr>
      <vt:lpstr>С3!Уч4</vt:lpstr>
      <vt:lpstr>С4!Уч4</vt:lpstr>
      <vt:lpstr>С5!Уч4</vt:lpstr>
      <vt:lpstr>С6!Уч4</vt:lpstr>
      <vt:lpstr>С7!Уч4</vt:lpstr>
      <vt:lpstr>С8!Уч4</vt:lpstr>
      <vt:lpstr>Суперлига!Уч4</vt:lpstr>
      <vt:lpstr>Уч4</vt:lpstr>
      <vt:lpstr>'B1'!Уч5</vt:lpstr>
      <vt:lpstr>'B2'!Уч5</vt:lpstr>
      <vt:lpstr>'B3'!Уч5</vt:lpstr>
      <vt:lpstr>'B4'!Уч5</vt:lpstr>
      <vt:lpstr>'B5'!Уч5</vt:lpstr>
      <vt:lpstr>'B6'!Уч5</vt:lpstr>
      <vt:lpstr>'B7'!Уч5</vt:lpstr>
      <vt:lpstr>'B8'!Уч5</vt:lpstr>
      <vt:lpstr>'C1_2'!Уч5</vt:lpstr>
      <vt:lpstr>'C2_2'!Уч5</vt:lpstr>
      <vt:lpstr>'C3_2'!Уч5</vt:lpstr>
      <vt:lpstr>'C4_2'!Уч5</vt:lpstr>
      <vt:lpstr>'C5_2'!Уч5</vt:lpstr>
      <vt:lpstr>'C6_2'!Уч5</vt:lpstr>
      <vt:lpstr>'C7_2'!Уч5</vt:lpstr>
      <vt:lpstr>'C8_2'!Уч5</vt:lpstr>
      <vt:lpstr>'D1'!Уч5</vt:lpstr>
      <vt:lpstr>D1_2!Уч5</vt:lpstr>
      <vt:lpstr>'D2'!Уч5</vt:lpstr>
      <vt:lpstr>D2_2!Уч5</vt:lpstr>
      <vt:lpstr>'D3'!Уч5</vt:lpstr>
      <vt:lpstr>D3_2!Уч5</vt:lpstr>
      <vt:lpstr>'D4'!Уч5</vt:lpstr>
      <vt:lpstr>D4_2!Уч5</vt:lpstr>
      <vt:lpstr>'D5'!Уч5</vt:lpstr>
      <vt:lpstr>D5_2!Уч5</vt:lpstr>
      <vt:lpstr>'D6'!Уч5</vt:lpstr>
      <vt:lpstr>D6_2!Уч5</vt:lpstr>
      <vt:lpstr>'D7'!Уч5</vt:lpstr>
      <vt:lpstr>D7_2!Уч5</vt:lpstr>
      <vt:lpstr>'D8'!Уч5</vt:lpstr>
      <vt:lpstr>D8_2!Уч5</vt:lpstr>
      <vt:lpstr>'D9'!Уч5</vt:lpstr>
      <vt:lpstr>D9_2!Уч5</vt:lpstr>
      <vt:lpstr>'E1'!Уч5</vt:lpstr>
      <vt:lpstr>'E2'!Уч5</vt:lpstr>
      <vt:lpstr>'E3'!Уч5</vt:lpstr>
      <vt:lpstr>'E4'!Уч5</vt:lpstr>
      <vt:lpstr>'E5'!Уч5</vt:lpstr>
      <vt:lpstr>'E6'!Уч5</vt:lpstr>
      <vt:lpstr>'E7'!Уч5</vt:lpstr>
      <vt:lpstr>'E8'!Уч5</vt:lpstr>
      <vt:lpstr>'F1'!Уч5</vt:lpstr>
      <vt:lpstr>'F2'!Уч5</vt:lpstr>
      <vt:lpstr>'F3'!Уч5</vt:lpstr>
      <vt:lpstr>А1!Уч5</vt:lpstr>
      <vt:lpstr>А3!Уч5</vt:lpstr>
      <vt:lpstr>А4!Уч5</vt:lpstr>
      <vt:lpstr>А5!Уч5</vt:lpstr>
      <vt:lpstr>А6!Уч5</vt:lpstr>
      <vt:lpstr>А6_2!Уч5</vt:lpstr>
      <vt:lpstr>А7!Уч5</vt:lpstr>
      <vt:lpstr>А8!Уч5</vt:lpstr>
      <vt:lpstr>В2_2!Уч5</vt:lpstr>
      <vt:lpstr>В3_2!Уч5</vt:lpstr>
      <vt:lpstr>В5_2!Уч5</vt:lpstr>
      <vt:lpstr>В6_2!Уч5</vt:lpstr>
      <vt:lpstr>В8_2!Уч5</vt:lpstr>
      <vt:lpstr>Е1_2!Уч5</vt:lpstr>
      <vt:lpstr>Е2_2!Уч5</vt:lpstr>
      <vt:lpstr>Е3_2!Уч5</vt:lpstr>
      <vt:lpstr>Е5_2!Уч5</vt:lpstr>
      <vt:lpstr>Е6_2!Уч5</vt:lpstr>
      <vt:lpstr>Е8_2!Уч5</vt:lpstr>
      <vt:lpstr>С1!Уч5</vt:lpstr>
      <vt:lpstr>С2!Уч5</vt:lpstr>
      <vt:lpstr>С3!Уч5</vt:lpstr>
      <vt:lpstr>С4!Уч5</vt:lpstr>
      <vt:lpstr>С5!Уч5</vt:lpstr>
      <vt:lpstr>С6!Уч5</vt:lpstr>
      <vt:lpstr>С7!Уч5</vt:lpstr>
      <vt:lpstr>С8!Уч5</vt:lpstr>
      <vt:lpstr>Суперлига!Уч5</vt:lpstr>
      <vt:lpstr>Уч5</vt:lpstr>
      <vt:lpstr>'B1'!Уч6</vt:lpstr>
      <vt:lpstr>'B2'!Уч6</vt:lpstr>
      <vt:lpstr>'B3'!Уч6</vt:lpstr>
      <vt:lpstr>'B4'!Уч6</vt:lpstr>
      <vt:lpstr>'B5'!Уч6</vt:lpstr>
      <vt:lpstr>'B6'!Уч6</vt:lpstr>
      <vt:lpstr>'B7'!Уч6</vt:lpstr>
      <vt:lpstr>'B8'!Уч6</vt:lpstr>
      <vt:lpstr>'C1_2'!Уч6</vt:lpstr>
      <vt:lpstr>'C2_2'!Уч6</vt:lpstr>
      <vt:lpstr>'C3_2'!Уч6</vt:lpstr>
      <vt:lpstr>'C4_2'!Уч6</vt:lpstr>
      <vt:lpstr>'C5_2'!Уч6</vt:lpstr>
      <vt:lpstr>'C6_2'!Уч6</vt:lpstr>
      <vt:lpstr>'C7_2'!Уч6</vt:lpstr>
      <vt:lpstr>'C8_2'!Уч6</vt:lpstr>
      <vt:lpstr>'D1'!Уч6</vt:lpstr>
      <vt:lpstr>D1_2!Уч6</vt:lpstr>
      <vt:lpstr>'D2'!Уч6</vt:lpstr>
      <vt:lpstr>D2_2!Уч6</vt:lpstr>
      <vt:lpstr>'D3'!Уч6</vt:lpstr>
      <vt:lpstr>D3_2!Уч6</vt:lpstr>
      <vt:lpstr>'D4'!Уч6</vt:lpstr>
      <vt:lpstr>D4_2!Уч6</vt:lpstr>
      <vt:lpstr>'D5'!Уч6</vt:lpstr>
      <vt:lpstr>D5_2!Уч6</vt:lpstr>
      <vt:lpstr>'D6'!Уч6</vt:lpstr>
      <vt:lpstr>D6_2!Уч6</vt:lpstr>
      <vt:lpstr>'D7'!Уч6</vt:lpstr>
      <vt:lpstr>D7_2!Уч6</vt:lpstr>
      <vt:lpstr>'D8'!Уч6</vt:lpstr>
      <vt:lpstr>D8_2!Уч6</vt:lpstr>
      <vt:lpstr>'D9'!Уч6</vt:lpstr>
      <vt:lpstr>D9_2!Уч6</vt:lpstr>
      <vt:lpstr>'E1'!Уч6</vt:lpstr>
      <vt:lpstr>'E2'!Уч6</vt:lpstr>
      <vt:lpstr>'E3'!Уч6</vt:lpstr>
      <vt:lpstr>'E4'!Уч6</vt:lpstr>
      <vt:lpstr>'E5'!Уч6</vt:lpstr>
      <vt:lpstr>'E6'!Уч6</vt:lpstr>
      <vt:lpstr>'E7'!Уч6</vt:lpstr>
      <vt:lpstr>'E8'!Уч6</vt:lpstr>
      <vt:lpstr>'F1'!Уч6</vt:lpstr>
      <vt:lpstr>'F2'!Уч6</vt:lpstr>
      <vt:lpstr>'F3'!Уч6</vt:lpstr>
      <vt:lpstr>А1!Уч6</vt:lpstr>
      <vt:lpstr>А3!Уч6</vt:lpstr>
      <vt:lpstr>А4!Уч6</vt:lpstr>
      <vt:lpstr>А5!Уч6</vt:lpstr>
      <vt:lpstr>А6!Уч6</vt:lpstr>
      <vt:lpstr>А6_2!Уч6</vt:lpstr>
      <vt:lpstr>А7!Уч6</vt:lpstr>
      <vt:lpstr>А8!Уч6</vt:lpstr>
      <vt:lpstr>В2_2!Уч6</vt:lpstr>
      <vt:lpstr>В3_2!Уч6</vt:lpstr>
      <vt:lpstr>В5_2!Уч6</vt:lpstr>
      <vt:lpstr>В6_2!Уч6</vt:lpstr>
      <vt:lpstr>В8_2!Уч6</vt:lpstr>
      <vt:lpstr>Е1_2!Уч6</vt:lpstr>
      <vt:lpstr>Е2_2!Уч6</vt:lpstr>
      <vt:lpstr>Е3_2!Уч6</vt:lpstr>
      <vt:lpstr>Е5_2!Уч6</vt:lpstr>
      <vt:lpstr>Е6_2!Уч6</vt:lpstr>
      <vt:lpstr>Е8_2!Уч6</vt:lpstr>
      <vt:lpstr>С1!Уч6</vt:lpstr>
      <vt:lpstr>С2!Уч6</vt:lpstr>
      <vt:lpstr>С3!Уч6</vt:lpstr>
      <vt:lpstr>С4!Уч6</vt:lpstr>
      <vt:lpstr>С5!Уч6</vt:lpstr>
      <vt:lpstr>С6!Уч6</vt:lpstr>
      <vt:lpstr>С7!Уч6</vt:lpstr>
      <vt:lpstr>С8!Уч6</vt:lpstr>
      <vt:lpstr>Суперлига!Уч6</vt:lpstr>
      <vt:lpstr>Уч6</vt:lpstr>
      <vt:lpstr>'B1'!Уч7</vt:lpstr>
      <vt:lpstr>'B2'!Уч7</vt:lpstr>
      <vt:lpstr>'B3'!Уч7</vt:lpstr>
      <vt:lpstr>'B4'!Уч7</vt:lpstr>
      <vt:lpstr>'B5'!Уч7</vt:lpstr>
      <vt:lpstr>'B6'!Уч7</vt:lpstr>
      <vt:lpstr>'B7'!Уч7</vt:lpstr>
      <vt:lpstr>'B8'!Уч7</vt:lpstr>
      <vt:lpstr>'C1_2'!Уч7</vt:lpstr>
      <vt:lpstr>'C2_2'!Уч7</vt:lpstr>
      <vt:lpstr>'C3_2'!Уч7</vt:lpstr>
      <vt:lpstr>'C4_2'!Уч7</vt:lpstr>
      <vt:lpstr>'C5_2'!Уч7</vt:lpstr>
      <vt:lpstr>'C6_2'!Уч7</vt:lpstr>
      <vt:lpstr>'C7_2'!Уч7</vt:lpstr>
      <vt:lpstr>'C8_2'!Уч7</vt:lpstr>
      <vt:lpstr>'D1'!Уч7</vt:lpstr>
      <vt:lpstr>D1_2!Уч7</vt:lpstr>
      <vt:lpstr>'D2'!Уч7</vt:lpstr>
      <vt:lpstr>D2_2!Уч7</vt:lpstr>
      <vt:lpstr>'D3'!Уч7</vt:lpstr>
      <vt:lpstr>D3_2!Уч7</vt:lpstr>
      <vt:lpstr>'D4'!Уч7</vt:lpstr>
      <vt:lpstr>D4_2!Уч7</vt:lpstr>
      <vt:lpstr>'D5'!Уч7</vt:lpstr>
      <vt:lpstr>D5_2!Уч7</vt:lpstr>
      <vt:lpstr>'D6'!Уч7</vt:lpstr>
      <vt:lpstr>D6_2!Уч7</vt:lpstr>
      <vt:lpstr>'D7'!Уч7</vt:lpstr>
      <vt:lpstr>D7_2!Уч7</vt:lpstr>
      <vt:lpstr>'D8'!Уч7</vt:lpstr>
      <vt:lpstr>D8_2!Уч7</vt:lpstr>
      <vt:lpstr>'D9'!Уч7</vt:lpstr>
      <vt:lpstr>D9_2!Уч7</vt:lpstr>
      <vt:lpstr>'E1'!Уч7</vt:lpstr>
      <vt:lpstr>'E2'!Уч7</vt:lpstr>
      <vt:lpstr>'E3'!Уч7</vt:lpstr>
      <vt:lpstr>'E4'!Уч7</vt:lpstr>
      <vt:lpstr>'E5'!Уч7</vt:lpstr>
      <vt:lpstr>'E6'!Уч7</vt:lpstr>
      <vt:lpstr>'E7'!Уч7</vt:lpstr>
      <vt:lpstr>'E8'!Уч7</vt:lpstr>
      <vt:lpstr>'F1'!Уч7</vt:lpstr>
      <vt:lpstr>'F2'!Уч7</vt:lpstr>
      <vt:lpstr>'F3'!Уч7</vt:lpstr>
      <vt:lpstr>А1!Уч7</vt:lpstr>
      <vt:lpstr>А3!Уч7</vt:lpstr>
      <vt:lpstr>А4!Уч7</vt:lpstr>
      <vt:lpstr>А5!Уч7</vt:lpstr>
      <vt:lpstr>А6!Уч7</vt:lpstr>
      <vt:lpstr>А6_2!Уч7</vt:lpstr>
      <vt:lpstr>А7!Уч7</vt:lpstr>
      <vt:lpstr>А8!Уч7</vt:lpstr>
      <vt:lpstr>В2_2!Уч7</vt:lpstr>
      <vt:lpstr>В3_2!Уч7</vt:lpstr>
      <vt:lpstr>В5_2!Уч7</vt:lpstr>
      <vt:lpstr>В6_2!Уч7</vt:lpstr>
      <vt:lpstr>В8_2!Уч7</vt:lpstr>
      <vt:lpstr>Е1_2!Уч7</vt:lpstr>
      <vt:lpstr>Е2_2!Уч7</vt:lpstr>
      <vt:lpstr>Е3_2!Уч7</vt:lpstr>
      <vt:lpstr>Е5_2!Уч7</vt:lpstr>
      <vt:lpstr>Е6_2!Уч7</vt:lpstr>
      <vt:lpstr>Е8_2!Уч7</vt:lpstr>
      <vt:lpstr>С1!Уч7</vt:lpstr>
      <vt:lpstr>С2!Уч7</vt:lpstr>
      <vt:lpstr>С3!Уч7</vt:lpstr>
      <vt:lpstr>С4!Уч7</vt:lpstr>
      <vt:lpstr>С5!Уч7</vt:lpstr>
      <vt:lpstr>С6!Уч7</vt:lpstr>
      <vt:lpstr>С7!Уч7</vt:lpstr>
      <vt:lpstr>С8!Уч7</vt:lpstr>
      <vt:lpstr>Суперлига!Уч7</vt:lpstr>
      <vt:lpstr>Уч7</vt:lpstr>
      <vt:lpstr>'B1'!Уч8</vt:lpstr>
      <vt:lpstr>'B2'!Уч8</vt:lpstr>
      <vt:lpstr>'B3'!Уч8</vt:lpstr>
      <vt:lpstr>'B4'!Уч8</vt:lpstr>
      <vt:lpstr>'B5'!Уч8</vt:lpstr>
      <vt:lpstr>'B6'!Уч8</vt:lpstr>
      <vt:lpstr>'B7'!Уч8</vt:lpstr>
      <vt:lpstr>'B8'!Уч8</vt:lpstr>
      <vt:lpstr>'C1_2'!Уч8</vt:lpstr>
      <vt:lpstr>'C2_2'!Уч8</vt:lpstr>
      <vt:lpstr>'C3_2'!Уч8</vt:lpstr>
      <vt:lpstr>'C4_2'!Уч8</vt:lpstr>
      <vt:lpstr>'C5_2'!Уч8</vt:lpstr>
      <vt:lpstr>'C6_2'!Уч8</vt:lpstr>
      <vt:lpstr>'C7_2'!Уч8</vt:lpstr>
      <vt:lpstr>'C8_2'!Уч8</vt:lpstr>
      <vt:lpstr>'D1'!Уч8</vt:lpstr>
      <vt:lpstr>D1_2!Уч8</vt:lpstr>
      <vt:lpstr>'D2'!Уч8</vt:lpstr>
      <vt:lpstr>D2_2!Уч8</vt:lpstr>
      <vt:lpstr>'D3'!Уч8</vt:lpstr>
      <vt:lpstr>D3_2!Уч8</vt:lpstr>
      <vt:lpstr>'D4'!Уч8</vt:lpstr>
      <vt:lpstr>D4_2!Уч8</vt:lpstr>
      <vt:lpstr>'D5'!Уч8</vt:lpstr>
      <vt:lpstr>D5_2!Уч8</vt:lpstr>
      <vt:lpstr>'D6'!Уч8</vt:lpstr>
      <vt:lpstr>D6_2!Уч8</vt:lpstr>
      <vt:lpstr>'D7'!Уч8</vt:lpstr>
      <vt:lpstr>D7_2!Уч8</vt:lpstr>
      <vt:lpstr>'D8'!Уч8</vt:lpstr>
      <vt:lpstr>D8_2!Уч8</vt:lpstr>
      <vt:lpstr>'D9'!Уч8</vt:lpstr>
      <vt:lpstr>D9_2!Уч8</vt:lpstr>
      <vt:lpstr>'E1'!Уч8</vt:lpstr>
      <vt:lpstr>'E2'!Уч8</vt:lpstr>
      <vt:lpstr>'E3'!Уч8</vt:lpstr>
      <vt:lpstr>'E4'!Уч8</vt:lpstr>
      <vt:lpstr>'E5'!Уч8</vt:lpstr>
      <vt:lpstr>'E6'!Уч8</vt:lpstr>
      <vt:lpstr>'E7'!Уч8</vt:lpstr>
      <vt:lpstr>'E8'!Уч8</vt:lpstr>
      <vt:lpstr>'F1'!Уч8</vt:lpstr>
      <vt:lpstr>'F2'!Уч8</vt:lpstr>
      <vt:lpstr>'F3'!Уч8</vt:lpstr>
      <vt:lpstr>А1!Уч8</vt:lpstr>
      <vt:lpstr>А3!Уч8</vt:lpstr>
      <vt:lpstr>А4!Уч8</vt:lpstr>
      <vt:lpstr>А5!Уч8</vt:lpstr>
      <vt:lpstr>А6!Уч8</vt:lpstr>
      <vt:lpstr>А6_2!Уч8</vt:lpstr>
      <vt:lpstr>А7!Уч8</vt:lpstr>
      <vt:lpstr>А8!Уч8</vt:lpstr>
      <vt:lpstr>В2_2!Уч8</vt:lpstr>
      <vt:lpstr>В3_2!Уч8</vt:lpstr>
      <vt:lpstr>В5_2!Уч8</vt:lpstr>
      <vt:lpstr>В6_2!Уч8</vt:lpstr>
      <vt:lpstr>В8_2!Уч8</vt:lpstr>
      <vt:lpstr>Е1_2!Уч8</vt:lpstr>
      <vt:lpstr>Е2_2!Уч8</vt:lpstr>
      <vt:lpstr>Е3_2!Уч8</vt:lpstr>
      <vt:lpstr>Е5_2!Уч8</vt:lpstr>
      <vt:lpstr>Е6_2!Уч8</vt:lpstr>
      <vt:lpstr>Е8_2!Уч8</vt:lpstr>
      <vt:lpstr>С1!Уч8</vt:lpstr>
      <vt:lpstr>С2!Уч8</vt:lpstr>
      <vt:lpstr>С3!Уч8</vt:lpstr>
      <vt:lpstr>С4!Уч8</vt:lpstr>
      <vt:lpstr>С5!Уч8</vt:lpstr>
      <vt:lpstr>С6!Уч8</vt:lpstr>
      <vt:lpstr>С7!Уч8</vt:lpstr>
      <vt:lpstr>С8!Уч8</vt:lpstr>
      <vt:lpstr>Суперлига!Уч8</vt:lpstr>
      <vt:lpstr>Уч8</vt:lpstr>
      <vt:lpstr>'C1_2'!Уч9</vt:lpstr>
      <vt:lpstr>'C2_2'!Уч9</vt:lpstr>
      <vt:lpstr>'C3_2'!Уч9</vt:lpstr>
      <vt:lpstr>'C4_2'!Уч9</vt:lpstr>
      <vt:lpstr>'C5_2'!Уч9</vt:lpstr>
      <vt:lpstr>'C6_2'!Уч9</vt:lpstr>
      <vt:lpstr>'C7_2'!Уч9</vt:lpstr>
      <vt:lpstr>'C8_2'!Уч9</vt:lpstr>
      <vt:lpstr>D1_2!Уч9</vt:lpstr>
      <vt:lpstr>D2_2!Уч9</vt:lpstr>
      <vt:lpstr>D3_2!Уч9</vt:lpstr>
      <vt:lpstr>D4_2!Уч9</vt:lpstr>
      <vt:lpstr>D5_2!Уч9</vt:lpstr>
      <vt:lpstr>D6_2!Уч9</vt:lpstr>
      <vt:lpstr>D7_2!Уч9</vt:lpstr>
      <vt:lpstr>D8_2!Уч9</vt:lpstr>
      <vt:lpstr>D9_2!Уч9</vt:lpstr>
      <vt:lpstr>А6_2!Уч9</vt:lpstr>
      <vt:lpstr>В2_2!Уч9</vt:lpstr>
      <vt:lpstr>В3_2!Уч9</vt:lpstr>
      <vt:lpstr>В5_2!Уч9</vt:lpstr>
      <vt:lpstr>В6_2!Уч9</vt:lpstr>
      <vt:lpstr>В8_2!Уч9</vt:lpstr>
      <vt:lpstr>Е1_2!Уч9</vt:lpstr>
      <vt:lpstr>Е2_2!Уч9</vt:lpstr>
      <vt:lpstr>Е3_2!Уч9</vt:lpstr>
      <vt:lpstr>Е5_2!Уч9</vt:lpstr>
      <vt:lpstr>Е6_2!Уч9</vt:lpstr>
      <vt:lpstr>Е8_2!Уч9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Shvaidyuk</cp:lastModifiedBy>
  <dcterms:modified xsi:type="dcterms:W3CDTF">2026-02-16T10:05:24Z</dcterms:modified>
</cp:coreProperties>
</file>