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6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drawings/drawing7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drawings/drawing9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1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drawings/drawing11.xml" ContentType="application/vnd.openxmlformats-officedocument.drawing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2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drawings/drawing13.xml" ContentType="application/vnd.openxmlformats-officedocument.drawing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drawings/drawing14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drawings/drawing15.xml" ContentType="application/vnd.openxmlformats-officedocument.drawing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drawings/drawing16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60" windowHeight="8340" tabRatio="847" firstSheet="3" activeTab="15"/>
  </bookViews>
  <sheets>
    <sheet name="Avant de commencer" sheetId="18" r:id="rId1"/>
    <sheet name="Prévisionnel au 01-01-2013" sheetId="1" r:id="rId2"/>
    <sheet name="Prévisionnel au 15-06-2013" sheetId="4" r:id="rId3"/>
    <sheet name="Janvier" sheetId="5" r:id="rId4"/>
    <sheet name="Février" sheetId="6" r:id="rId5"/>
    <sheet name="Mars" sheetId="7" r:id="rId6"/>
    <sheet name="Avril" sheetId="8" r:id="rId7"/>
    <sheet name="Mai" sheetId="9" r:id="rId8"/>
    <sheet name="Juin" sheetId="10" r:id="rId9"/>
    <sheet name="Juillet" sheetId="11" r:id="rId10"/>
    <sheet name="Août" sheetId="12" r:id="rId11"/>
    <sheet name="Septembre" sheetId="13" r:id="rId12"/>
    <sheet name="Octobre" sheetId="14" r:id="rId13"/>
    <sheet name="Novembre" sheetId="15" r:id="rId14"/>
    <sheet name="Décembre" sheetId="16" r:id="rId15"/>
    <sheet name="Bilan de l'année" sheetId="17" r:id="rId16"/>
  </sheets>
  <calcPr calcId="162913"/>
</workbook>
</file>

<file path=xl/calcChain.xml><?xml version="1.0" encoding="utf-8"?>
<calcChain xmlns="http://schemas.openxmlformats.org/spreadsheetml/2006/main">
  <c r="B37" i="1" l="1"/>
  <c r="E19" i="5"/>
  <c r="E20" i="5" s="1"/>
  <c r="B41" i="5"/>
  <c r="B38" i="6"/>
  <c r="E7" i="6"/>
  <c r="E8" i="6"/>
  <c r="E9" i="6"/>
  <c r="E10" i="6"/>
  <c r="E11" i="6"/>
  <c r="E12" i="6"/>
  <c r="H10" i="1" l="1"/>
  <c r="E21" i="5"/>
  <c r="E22" i="5" s="1"/>
  <c r="K25" i="17"/>
  <c r="K23" i="17"/>
  <c r="K24" i="17"/>
  <c r="K21" i="17"/>
  <c r="K22" i="17"/>
  <c r="K20" i="17"/>
  <c r="K18" i="17"/>
  <c r="K19" i="17"/>
  <c r="K17" i="17"/>
  <c r="K16" i="17"/>
  <c r="E7" i="16"/>
  <c r="K26" i="17" l="1"/>
  <c r="B41" i="16" l="1"/>
  <c r="E22" i="16"/>
  <c r="E18" i="17" s="1"/>
  <c r="E12" i="16"/>
  <c r="B18" i="17" s="1"/>
  <c r="E11" i="16"/>
  <c r="E10" i="16"/>
  <c r="E9" i="16"/>
  <c r="E8" i="16"/>
  <c r="B41" i="15"/>
  <c r="E22" i="15"/>
  <c r="E17" i="17" s="1"/>
  <c r="E12" i="15"/>
  <c r="B17" i="17" s="1"/>
  <c r="E11" i="15"/>
  <c r="E10" i="15"/>
  <c r="E9" i="15"/>
  <c r="E8" i="15"/>
  <c r="E7" i="15"/>
  <c r="B41" i="14"/>
  <c r="E22" i="14"/>
  <c r="E16" i="17" s="1"/>
  <c r="E12" i="14"/>
  <c r="B16" i="17" s="1"/>
  <c r="E11" i="14"/>
  <c r="E10" i="14"/>
  <c r="E9" i="14"/>
  <c r="E8" i="14"/>
  <c r="E7" i="14"/>
  <c r="B41" i="13"/>
  <c r="E22" i="13"/>
  <c r="E15" i="17" s="1"/>
  <c r="E12" i="13"/>
  <c r="B15" i="17" s="1"/>
  <c r="E11" i="13"/>
  <c r="E10" i="13"/>
  <c r="E9" i="13"/>
  <c r="E8" i="13"/>
  <c r="E7" i="13"/>
  <c r="B41" i="12"/>
  <c r="E22" i="12"/>
  <c r="E14" i="17" s="1"/>
  <c r="E12" i="12"/>
  <c r="B14" i="17" s="1"/>
  <c r="E11" i="12"/>
  <c r="E10" i="12"/>
  <c r="E9" i="12"/>
  <c r="E8" i="12"/>
  <c r="E7" i="12"/>
  <c r="B40" i="11"/>
  <c r="E22" i="11"/>
  <c r="E13" i="17" s="1"/>
  <c r="E12" i="11"/>
  <c r="B13" i="17" s="1"/>
  <c r="E11" i="11"/>
  <c r="E10" i="11"/>
  <c r="E9" i="11"/>
  <c r="E8" i="11"/>
  <c r="E7" i="11"/>
  <c r="B41" i="10"/>
  <c r="E22" i="10"/>
  <c r="E12" i="17" s="1"/>
  <c r="E12" i="10"/>
  <c r="B12" i="17" s="1"/>
  <c r="E11" i="10"/>
  <c r="E10" i="10"/>
  <c r="E9" i="10"/>
  <c r="E8" i="10"/>
  <c r="E7" i="10"/>
  <c r="B41" i="9"/>
  <c r="E22" i="9"/>
  <c r="E11" i="17" s="1"/>
  <c r="E12" i="9"/>
  <c r="B11" i="17" s="1"/>
  <c r="E11" i="9"/>
  <c r="E10" i="9"/>
  <c r="E9" i="9"/>
  <c r="E8" i="9"/>
  <c r="E7" i="9"/>
  <c r="B41" i="8"/>
  <c r="E22" i="8"/>
  <c r="E10" i="17" s="1"/>
  <c r="E12" i="8"/>
  <c r="B10" i="17" s="1"/>
  <c r="E11" i="8"/>
  <c r="E10" i="8"/>
  <c r="E9" i="8"/>
  <c r="E8" i="8"/>
  <c r="E7" i="8"/>
  <c r="B41" i="7"/>
  <c r="E22" i="7"/>
  <c r="E9" i="17" s="1"/>
  <c r="E12" i="7"/>
  <c r="B9" i="17" s="1"/>
  <c r="E11" i="7"/>
  <c r="E10" i="7"/>
  <c r="E9" i="7"/>
  <c r="E8" i="7"/>
  <c r="E7" i="7"/>
  <c r="E22" i="6"/>
  <c r="E8" i="17" s="1"/>
  <c r="E30" i="13" l="1"/>
  <c r="H15" i="17" s="1"/>
  <c r="E30" i="12"/>
  <c r="H14" i="17" s="1"/>
  <c r="E30" i="11"/>
  <c r="H13" i="17" s="1"/>
  <c r="E30" i="10"/>
  <c r="H12" i="17" s="1"/>
  <c r="E30" i="9"/>
  <c r="H11" i="17" s="1"/>
  <c r="E30" i="8"/>
  <c r="H10" i="17" s="1"/>
  <c r="E30" i="7"/>
  <c r="H9" i="17" s="1"/>
  <c r="B8" i="17"/>
  <c r="E30" i="16"/>
  <c r="H18" i="17" s="1"/>
  <c r="E30" i="15"/>
  <c r="H17" i="17" s="1"/>
  <c r="E30" i="14"/>
  <c r="H16" i="17" s="1"/>
  <c r="E30" i="6"/>
  <c r="E12" i="5"/>
  <c r="B7" i="17" s="1"/>
  <c r="E11" i="5"/>
  <c r="K12" i="17" s="1"/>
  <c r="E10" i="5"/>
  <c r="K11" i="17" s="1"/>
  <c r="E9" i="5"/>
  <c r="K10" i="17" s="1"/>
  <c r="E8" i="5"/>
  <c r="K9" i="17" s="1"/>
  <c r="E7" i="5"/>
  <c r="K8" i="17" s="1"/>
  <c r="E8" i="4"/>
  <c r="E7" i="17"/>
  <c r="H10" i="4"/>
  <c r="H8" i="16" s="1"/>
  <c r="K7" i="1"/>
  <c r="H9" i="10" s="1"/>
  <c r="B37" i="4"/>
  <c r="E12" i="4"/>
  <c r="H7" i="15" s="1"/>
  <c r="E11" i="4"/>
  <c r="E10" i="4"/>
  <c r="E9" i="4"/>
  <c r="E7" i="4"/>
  <c r="E8" i="1"/>
  <c r="E12" i="1"/>
  <c r="E11" i="1"/>
  <c r="E10" i="1"/>
  <c r="E9" i="1"/>
  <c r="E7" i="1"/>
  <c r="H7" i="8" l="1"/>
  <c r="H7" i="6"/>
  <c r="H8" i="15"/>
  <c r="H8" i="14"/>
  <c r="H8" i="13"/>
  <c r="H8" i="12"/>
  <c r="H8" i="11"/>
  <c r="K7" i="4"/>
  <c r="H9" i="15"/>
  <c r="H7" i="13"/>
  <c r="H7" i="12"/>
  <c r="H7" i="14"/>
  <c r="H9" i="16"/>
  <c r="H9" i="12"/>
  <c r="H9" i="13"/>
  <c r="H7" i="11"/>
  <c r="H9" i="11"/>
  <c r="H9" i="14"/>
  <c r="H7" i="16"/>
  <c r="H8" i="10"/>
  <c r="H8" i="7"/>
  <c r="H8" i="8"/>
  <c r="H8" i="9"/>
  <c r="H8" i="6"/>
  <c r="H9" i="9"/>
  <c r="H7" i="7"/>
  <c r="H9" i="7"/>
  <c r="H7" i="5"/>
  <c r="H7" i="10"/>
  <c r="H9" i="8"/>
  <c r="H7" i="9"/>
  <c r="K13" i="17"/>
  <c r="H9" i="6"/>
  <c r="H8" i="17"/>
  <c r="E30" i="5"/>
  <c r="H8" i="5"/>
  <c r="H7" i="17" l="1"/>
  <c r="H9" i="5"/>
</calcChain>
</file>

<file path=xl/sharedStrings.xml><?xml version="1.0" encoding="utf-8"?>
<sst xmlns="http://schemas.openxmlformats.org/spreadsheetml/2006/main" count="940" uniqueCount="238">
  <si>
    <t>Revenus</t>
  </si>
  <si>
    <t>Montant</t>
  </si>
  <si>
    <t>Salaire Jean</t>
  </si>
  <si>
    <t>Salaire Marie</t>
  </si>
  <si>
    <t>APL</t>
  </si>
  <si>
    <t>Total des revenus</t>
  </si>
  <si>
    <t>Dépenses</t>
  </si>
  <si>
    <t>Dépenses “automatiques”</t>
  </si>
  <si>
    <t>Loyer/Prêt</t>
  </si>
  <si>
    <t>Internet</t>
  </si>
  <si>
    <t>Téléphone Jean</t>
  </si>
  <si>
    <t>Téléphone Marie</t>
  </si>
  <si>
    <t>Mutuelle</t>
  </si>
  <si>
    <t>Assurance auto</t>
  </si>
  <si>
    <t>Electricité</t>
  </si>
  <si>
    <t>Eau</t>
  </si>
  <si>
    <t>Assurance habitation</t>
  </si>
  <si>
    <t>Dépenses “transport”</t>
  </si>
  <si>
    <t>Carburant</t>
  </si>
  <si>
    <t>Péage</t>
  </si>
  <si>
    <t>Dépenses “loisirs”</t>
  </si>
  <si>
    <t>Restaurant</t>
  </si>
  <si>
    <t>Cinéma</t>
  </si>
  <si>
    <t>Salle de sport</t>
  </si>
  <si>
    <t>Dépenses “courses”</t>
  </si>
  <si>
    <t>Grande surface</t>
  </si>
  <si>
    <t>Plats surgelés</t>
  </si>
  <si>
    <t>Marché</t>
  </si>
  <si>
    <t>Bricolage</t>
  </si>
  <si>
    <t>Dépenses “autres”</t>
  </si>
  <si>
    <t>Cadeaux</t>
  </si>
  <si>
    <t>Plaisirs</t>
  </si>
  <si>
    <t>Total des dépenses</t>
  </si>
  <si>
    <t>Delta revenus/dépenses</t>
  </si>
  <si>
    <t>Détail des dépenses</t>
  </si>
  <si>
    <t>Catégories de dépenses</t>
  </si>
  <si>
    <t>Un résumé pour voir en un coup d'œil où va votre argent</t>
  </si>
  <si>
    <t>Vos dépenses en détail et rangées par catégories</t>
  </si>
  <si>
    <t>Vos sources de revenus</t>
  </si>
  <si>
    <t>Ce qu'il vous reste</t>
  </si>
  <si>
    <t>Différences par rapport aux prévisions</t>
  </si>
  <si>
    <t>Titre</t>
  </si>
  <si>
    <t>Delta</t>
  </si>
  <si>
    <t>Carrefour 05-01</t>
  </si>
  <si>
    <t>Picard 06-01</t>
  </si>
  <si>
    <t>Auchan 12-01</t>
  </si>
  <si>
    <t>Marché 12-01</t>
  </si>
  <si>
    <t>Carrefour 19-01</t>
  </si>
  <si>
    <t>Thiriet 26-01</t>
  </si>
  <si>
    <t>Leclerc 27-01</t>
  </si>
  <si>
    <t>Carburant 208 03-01</t>
  </si>
  <si>
    <t>Carburant 208 26-01</t>
  </si>
  <si>
    <t>Péage Marseille-Nice 07-01</t>
  </si>
  <si>
    <t>Péage Nice-Marseile 10-01</t>
  </si>
  <si>
    <t>Restaurant du Port 08-01</t>
  </si>
  <si>
    <t>Kit macarons en 30 minutes</t>
  </si>
  <si>
    <t>Remarques</t>
  </si>
  <si>
    <t>Moins de loisirs mais plus de dépenses pour la nourriture.</t>
  </si>
  <si>
    <t>Vidange 208 21-01</t>
  </si>
  <si>
    <t>A noter la vidange de la 208 le 21-01</t>
  </si>
  <si>
    <t xml:space="preserve">mieux-gerer-son-argent.com </t>
  </si>
  <si>
    <t>Ce fichier vous est offert par le blog :</t>
  </si>
  <si>
    <t>N'hésitez pas à venir nous rendre visite pour reprendre le contrôle de vos finances…</t>
  </si>
  <si>
    <t>Revenus sur l'année</t>
  </si>
  <si>
    <t>Dépenses sur l'année</t>
  </si>
  <si>
    <t>Delta sur l'année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</si>
  <si>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</si>
  <si>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</si>
  <si>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</si>
  <si>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</si>
  <si>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</si>
  <si>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</si>
  <si>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</si>
  <si>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</si>
  <si>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</si>
  <si>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Novembre</t>
  </si>
  <si>
    <t>Décembre</t>
  </si>
  <si>
    <t>Octobre</t>
  </si>
  <si>
    <t>Parking 14-02</t>
  </si>
  <si>
    <t>Carburant 208 28-02</t>
  </si>
  <si>
    <t>Super U 03-02</t>
  </si>
  <si>
    <t>Picard 06-02</t>
  </si>
  <si>
    <t>Auchan 12-02</t>
  </si>
  <si>
    <t>Marché 12-02</t>
  </si>
  <si>
    <t>Carrefour 19-02</t>
  </si>
  <si>
    <t>Thiriet 26-02</t>
  </si>
  <si>
    <t>Leclerc 27-02</t>
  </si>
  <si>
    <t>Carburant 208 03-03</t>
  </si>
  <si>
    <t>Carburant 208 26-03</t>
  </si>
  <si>
    <t>Restaurant du Port 08-03</t>
  </si>
  <si>
    <t>Carrefour 05-03</t>
  </si>
  <si>
    <t>Picard 06-03</t>
  </si>
  <si>
    <t>Auchan 12-03</t>
  </si>
  <si>
    <t>Marché 12-03</t>
  </si>
  <si>
    <t>Carrefour 19-03</t>
  </si>
  <si>
    <t>Thiriet 26-03</t>
  </si>
  <si>
    <t>Leclerc 27-03</t>
  </si>
  <si>
    <t>Contre visite contrôle technique 21-03</t>
  </si>
  <si>
    <t>Contrôle technique 08-03</t>
  </si>
  <si>
    <t>Changement de Pneus 13-03</t>
  </si>
  <si>
    <t>Changement des pneus suite au contrôle technique</t>
  </si>
  <si>
    <t>Carburant 208 03-04</t>
  </si>
  <si>
    <t>Carburant 208 26-04</t>
  </si>
  <si>
    <t>Péage Marseille-Nice 07-04</t>
  </si>
  <si>
    <t>Péage Nice-Marseile 10-04</t>
  </si>
  <si>
    <t>Vidange 208 21-04</t>
  </si>
  <si>
    <t>Restaurant du Port 08-04</t>
  </si>
  <si>
    <t>Carrefour 05-04</t>
  </si>
  <si>
    <t>Picard 06-04</t>
  </si>
  <si>
    <t>Auchan 12-04</t>
  </si>
  <si>
    <t>Marché 12-04</t>
  </si>
  <si>
    <t>Carrefour 19-04</t>
  </si>
  <si>
    <t>Thiriet 26-04</t>
  </si>
  <si>
    <t>Leclerc 27-04</t>
  </si>
  <si>
    <t>Carburant 208 03-05</t>
  </si>
  <si>
    <t>Carburant 208 26-05</t>
  </si>
  <si>
    <t>Péage Marseille-Nice 07-05</t>
  </si>
  <si>
    <t>Péage Nice-Marseile 10-05</t>
  </si>
  <si>
    <t>Vidange 208 21-05</t>
  </si>
  <si>
    <t>Restaurant du Port 08-05</t>
  </si>
  <si>
    <t>Carrefour 05-05</t>
  </si>
  <si>
    <t>Picard 06-05</t>
  </si>
  <si>
    <t>Auchan 12-05</t>
  </si>
  <si>
    <t>Marché 12-05</t>
  </si>
  <si>
    <t>Carrefour 19-05</t>
  </si>
  <si>
    <t>Thiriet 26-05</t>
  </si>
  <si>
    <t>Leclerc 27-05</t>
  </si>
  <si>
    <t>Carburant 208 03-06</t>
  </si>
  <si>
    <t>Carburant 208 26-06</t>
  </si>
  <si>
    <t>Péage Marseille-Nice 07-06</t>
  </si>
  <si>
    <t>Péage Nice-Marseile 10-06</t>
  </si>
  <si>
    <t>Vidange 208 21-06</t>
  </si>
  <si>
    <t>Restaurant du Port 08-06</t>
  </si>
  <si>
    <t>Carrefour 05-06</t>
  </si>
  <si>
    <t>Picard 06-06</t>
  </si>
  <si>
    <t>Auchan 12-06</t>
  </si>
  <si>
    <t>Marché 12-06</t>
  </si>
  <si>
    <t>Carrefour 19-06</t>
  </si>
  <si>
    <t>Thiriet 26-06</t>
  </si>
  <si>
    <t>Leclerc 27-06</t>
  </si>
  <si>
    <t>Carburant 208 03-07</t>
  </si>
  <si>
    <t>Carburant 208 26-07</t>
  </si>
  <si>
    <t>Péage Marseille-Nice 07-07</t>
  </si>
  <si>
    <t>Péage Nice-Marseile 10-07</t>
  </si>
  <si>
    <t>Restaurant du Port 08-07</t>
  </si>
  <si>
    <t>Carrefour 05-07</t>
  </si>
  <si>
    <t>Picard 06-07</t>
  </si>
  <si>
    <t>Auchan 12-07</t>
  </si>
  <si>
    <t>Marché 12-07</t>
  </si>
  <si>
    <t>Carrefour 19-07</t>
  </si>
  <si>
    <t>Thiriet 26-07</t>
  </si>
  <si>
    <t>Leclerc 27-07</t>
  </si>
  <si>
    <t>Carburant 208 03-08</t>
  </si>
  <si>
    <t>Carburant 208 26-08</t>
  </si>
  <si>
    <t>Péage Marseille-Nice 07-08</t>
  </si>
  <si>
    <t>Péage Nice-Marseile 10-08</t>
  </si>
  <si>
    <t>Vidange 208 21-08</t>
  </si>
  <si>
    <t>Restaurant du Port 08-08</t>
  </si>
  <si>
    <t>Carrefour 05-08</t>
  </si>
  <si>
    <t>Picard 06-08</t>
  </si>
  <si>
    <t>Auchan 12-08</t>
  </si>
  <si>
    <t>Marché 12-08</t>
  </si>
  <si>
    <t>Carrefour 19-08</t>
  </si>
  <si>
    <t>Thiriet 26-08</t>
  </si>
  <si>
    <t>Leclerc 27-08</t>
  </si>
  <si>
    <t>Carburant 208 03-09</t>
  </si>
  <si>
    <t>Carburant 208 26-09</t>
  </si>
  <si>
    <t>Péage Marseille-Nice 07-09</t>
  </si>
  <si>
    <t>Péage Nice-Marseile 10-09</t>
  </si>
  <si>
    <t>Vidange 208 21-09</t>
  </si>
  <si>
    <t>Carrefour 05-09</t>
  </si>
  <si>
    <t>Picard 06-09</t>
  </si>
  <si>
    <t>Auchan 12-09</t>
  </si>
  <si>
    <t>Marché 12-09</t>
  </si>
  <si>
    <t>Carrefour 19-09</t>
  </si>
  <si>
    <t>Thiriet 26-09</t>
  </si>
  <si>
    <t>Leclerc 27-09</t>
  </si>
  <si>
    <t>Restaurant du Port 08-09</t>
  </si>
  <si>
    <t>Carburant 208 03-10</t>
  </si>
  <si>
    <t>Carburant 208 26-10</t>
  </si>
  <si>
    <t>Péage Marseille-Nice 07-10</t>
  </si>
  <si>
    <t>Péage Nice-Marseile 10-10</t>
  </si>
  <si>
    <t>Vidange 208 21-10</t>
  </si>
  <si>
    <t>Restaurant du Port 08-10</t>
  </si>
  <si>
    <t>Carrefour 05-10</t>
  </si>
  <si>
    <t>Picard 06-10</t>
  </si>
  <si>
    <t>Auchan 12-10</t>
  </si>
  <si>
    <t>Marché 12-10</t>
  </si>
  <si>
    <t>Carrefour 19-10</t>
  </si>
  <si>
    <t>Thiriet 26-10</t>
  </si>
  <si>
    <t>Leclerc 27-10</t>
  </si>
  <si>
    <t>Carburant 208 03-11</t>
  </si>
  <si>
    <t>Carburant 208 26-11</t>
  </si>
  <si>
    <t>Péage Marseille-Nice 07-11</t>
  </si>
  <si>
    <t>Péage Nice-Marseile 10-11</t>
  </si>
  <si>
    <t>Vidange 208 21-11</t>
  </si>
  <si>
    <t>Restaurant du Port 08-11</t>
  </si>
  <si>
    <t>Carrefour 05-11</t>
  </si>
  <si>
    <t>Picard 06-11</t>
  </si>
  <si>
    <t>Auchan 12-11</t>
  </si>
  <si>
    <t>Marché 12-11</t>
  </si>
  <si>
    <t>Carrefour 19-11</t>
  </si>
  <si>
    <t>Thiriet 26-11</t>
  </si>
  <si>
    <t>Leclerc 27-11</t>
  </si>
  <si>
    <t>Carburant 208 03-12</t>
  </si>
  <si>
    <t>Carburant 208 26-12</t>
  </si>
  <si>
    <t>Péage Marseille-Nice 07-12</t>
  </si>
  <si>
    <t>Péage Nice-Marseile 10-12</t>
  </si>
  <si>
    <t>Vidange 208 21-12</t>
  </si>
  <si>
    <t>Restaurant du Port 08-12</t>
  </si>
  <si>
    <t>Carrefour 05-12</t>
  </si>
  <si>
    <t>Picard 06-12</t>
  </si>
  <si>
    <t>Auchan 12-12</t>
  </si>
  <si>
    <t>Marché 12-12</t>
  </si>
  <si>
    <t>Carrefour 19-12</t>
  </si>
  <si>
    <t>Thiriet 26-12</t>
  </si>
  <si>
    <t>Leclerc 27-12</t>
  </si>
  <si>
    <t>Ce document se découpe en plusieurs parties :</t>
  </si>
  <si>
    <t>Des feuilles prévisionnelles, que vous devez mettre à jour à chaque fois que votre budget évolue. Aussi bien pour les dépenses que les revenus.</t>
  </si>
  <si>
    <t>Ceci sera un véritable étalon de vos finances pour la période données, il s'agit de prévisions.</t>
  </si>
  <si>
    <t>Les feuilles mois (Janvier, Février...), reprennent votre budget mensuel sur lequel vous reportez vos dépenses et revenus réels.</t>
  </si>
  <si>
    <t>Un calcul est ensuite effectué par rapport à la fiche prévisionnelle correspondante.</t>
  </si>
  <si>
    <t>Pensez bien à lier la partie "Différences par rapport aux prévisions" à la fiche prévisionnelle de la période.</t>
  </si>
  <si>
    <t>La feuille bilan de l'année qui reprend vos dépenses, revenus et delta sur une année puis la matérialise sous forme de graphique pour que vous suiviez facilement l'évolution mois après mois.</t>
  </si>
  <si>
    <t>Bienvenue sur le tableau de suivi de vos finances offert par le blog mieux-gerer-son-argent.com</t>
  </si>
  <si>
    <t>Répartition des dépenses sur l'année</t>
  </si>
  <si>
    <t>Répartition annuelle</t>
  </si>
  <si>
    <t>Détail des dépenses récurrentes</t>
  </si>
  <si>
    <t>Total des dépenses récurrentes</t>
  </si>
  <si>
    <t>Salaire Fatou</t>
  </si>
  <si>
    <t>Salaire Belem</t>
  </si>
  <si>
    <t>Commerce Assétou</t>
  </si>
  <si>
    <t xml:space="preserve">Carburant </t>
  </si>
  <si>
    <t>Restaurant Chez La vieille</t>
  </si>
  <si>
    <t>Salaire Sawadogo</t>
  </si>
  <si>
    <t xml:space="preserve">Téléphone </t>
  </si>
  <si>
    <t>Maman</t>
  </si>
  <si>
    <t>SALAIRE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</si>
</sst>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\ [$€-40C]_-;\-* #,##0.00\ [$€-40C]_-;_-* &quot;-&quot;??\ [$€-40C]_-;_-@_-"/>
    <numFmt numFmtId="165" formatCode="_-* #,##0\ [$€-40C]_-;\-* #,##0\ [$€-40C]_-;_-* &quot;-&quot;??\ [$€-40C]_-;_-@_-"/>
    <numFmt numFmtId="169" formatCode="_-* #,##0\ _€_-;\-* #,##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8040"/>
      <name val="Verdana"/>
      <family val="2"/>
    </font>
    <font>
      <sz val="8"/>
      <color rgb="FF008040"/>
      <name val="Verdana"/>
      <family val="2"/>
    </font>
    <font>
      <b/>
      <sz val="8"/>
      <color rgb="FFC0504D"/>
      <name val="Verdana"/>
      <family val="2"/>
    </font>
    <font>
      <sz val="8"/>
      <color rgb="FFC0504D"/>
      <name val="Verdana"/>
      <family val="2"/>
    </font>
    <font>
      <b/>
      <sz val="8"/>
      <color rgb="FF4F81BD"/>
      <name val="Verdana"/>
      <family val="2"/>
    </font>
    <font>
      <b/>
      <sz val="8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b/>
      <sz val="10"/>
      <color theme="0"/>
      <name val="Verdana"/>
      <family val="2"/>
    </font>
    <font>
      <sz val="9"/>
      <color rgb="FFC0504D"/>
      <name val="Verdana"/>
      <family val="2"/>
    </font>
    <font>
      <sz val="8"/>
      <color rgb="FF8064A2"/>
      <name val="Verdana"/>
      <family val="2"/>
    </font>
    <font>
      <b/>
      <sz val="8"/>
      <color rgb="FF8064A2"/>
      <name val="Verdana"/>
      <family val="2"/>
    </font>
    <font>
      <b/>
      <sz val="8"/>
      <color rgb="FF4BACC6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color rgb="FF8064A2"/>
      <name val="Verdana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52">
    <xf numFmtId="0" fontId="0" fillId="0" borderId="0" xfId="0"/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16" fillId="0" borderId="2" xfId="1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9" fontId="3" fillId="0" borderId="0" xfId="2" applyNumberFormat="1" applyFont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88"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5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5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4BACC6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  <dxf>
      <font>
        <b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sz val="8"/>
        <color rgb="FF4F81BD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8064A2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C0504D"/>
        <name val="Verdana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804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numFmt numFmtId="164" formatCode="_-* #,##0.00\ [$€-40C]_-;\-* #,##0.00\ [$€-40C]_-;_-* &quot;-&quot;??\ [$€-40C]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numFmt numFmtId="164" formatCode="_-* #,##0.00\ [$€-40C]_-;\-* #,##0.00\ [$€-40C]_-;_-* &quot;-&quot;??\ [$€-40C]_-;_-@_-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582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Evolution de vos finances sur l'année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Dépenses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'Bilan de l''année'!$B$7:$B$18</c:f>
              <c:numCache>
                <c:formatCode>_-* #\ ##0\ [$€-40C]_-;\-* #\ ##0\ [$€-40C]_-;_-* "-"??\ [$€-40C]_-;_-@_-</c:formatCode>
                <c:ptCount val="12"/>
                <c:pt idx="0" formatCode="_-* #\ ##0.00\ [$€-40C]_-;\-* #\ ##0.00\ [$€-40C]_-;_-* &quot;-&quot;??\ [$€-40C]_-;_-@_-">
                  <c:v>0</c:v>
                </c:pt>
                <c:pt idx="1">
                  <c:v>60000</c:v>
                </c:pt>
                <c:pt idx="2" formatCode="_-* #\ ##0.00\ [$€-40C]_-;\-* #\ ##0.00\ [$€-40C]_-;_-* &quot;-&quot;??\ [$€-40C]_-;_-@_-">
                  <c:v>70000</c:v>
                </c:pt>
                <c:pt idx="3" formatCode="_-* #\ ##0.00\ [$€-40C]_-;\-* #\ ##0.00\ [$€-40C]_-;_-* &quot;-&quot;??\ [$€-40C]_-;_-@_-">
                  <c:v>0</c:v>
                </c:pt>
                <c:pt idx="4" formatCode="_-* #\ ##0.00\ [$€-40C]_-;\-* #\ ##0.00\ [$€-40C]_-;_-* &quot;-&quot;??\ [$€-40C]_-;_-@_-">
                  <c:v>0</c:v>
                </c:pt>
                <c:pt idx="5" formatCode="_-* #\ ##0.00\ [$€-40C]_-;\-* #\ ##0.00\ [$€-40C]_-;_-* &quot;-&quot;??\ [$€-40C]_-;_-@_-">
                  <c:v>0</c:v>
                </c:pt>
                <c:pt idx="6" formatCode="_-* #\ ##0.00\ [$€-40C]_-;\-* #\ ##0.00\ [$€-40C]_-;_-* &quot;-&quot;??\ [$€-40C]_-;_-@_-">
                  <c:v>0</c:v>
                </c:pt>
                <c:pt idx="7" formatCode="_-* #\ ##0.00\ [$€-40C]_-;\-* #\ ##0.00\ [$€-40C]_-;_-* &quot;-&quot;??\ [$€-40C]_-;_-@_-">
                  <c:v>0</c:v>
                </c:pt>
                <c:pt idx="8" formatCode="_-* #\ ##0.00\ [$€-40C]_-;\-* #\ ##0.00\ [$€-40C]_-;_-* &quot;-&quot;??\ [$€-40C]_-;_-@_-">
                  <c:v>0</c:v>
                </c:pt>
                <c:pt idx="9" formatCode="_-* #\ ##0.00\ [$€-40C]_-;\-* #\ ##0.00\ [$€-40C]_-;_-* &quot;-&quot;??\ [$€-40C]_-;_-@_-">
                  <c:v>0</c:v>
                </c:pt>
                <c:pt idx="10" formatCode="_-* #\ ##0.00\ [$€-40C]_-;\-* #\ ##0.00\ [$€-40C]_-;_-* &quot;-&quot;??\ [$€-40C]_-;_-@_-">
                  <c:v>0</c:v>
                </c:pt>
                <c:pt idx="11" formatCode="_-* #\ ##0.00\ [$€-40C]_-;\-* #\ ##0.00\ [$€-40C]_-;_-* &quot;-&quot;??\ [$€-40C]_-;_-@_-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F-47D5-A0E4-C79ABCB75B38}"/>
            </c:ext>
          </c:extLst>
        </c:ser>
        <c:ser>
          <c:idx val="1"/>
          <c:order val="1"/>
          <c:tx>
            <c:v>Revenus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'Bilan de l''année'!$E$7:$E$18</c:f>
              <c:numCache>
                <c:formatCode>_-* #\ ##0\ [$€-40C]_-;\-* #\ ##0\ [$€-40C]_-;_-* "-"??\ [$€-40C]_-;_-@_-</c:formatCode>
                <c:ptCount val="12"/>
                <c:pt idx="0" formatCode="_-* #\ ##0.00\ [$€-40C]_-;\-* #\ ##0.00\ [$€-40C]_-;_-* &quot;-&quot;??\ [$€-40C]_-;_-@_-">
                  <c:v>0</c:v>
                </c:pt>
                <c:pt idx="1">
                  <c:v>120000</c:v>
                </c:pt>
                <c:pt idx="2">
                  <c:v>120000</c:v>
                </c:pt>
                <c:pt idx="3" formatCode="_-* #\ ##0.00\ [$€-40C]_-;\-* #\ ##0.00\ [$€-40C]_-;_-* &quot;-&quot;??\ [$€-40C]_-;_-@_-">
                  <c:v>0</c:v>
                </c:pt>
                <c:pt idx="4" formatCode="_-* #\ ##0.00\ [$€-40C]_-;\-* #\ ##0.00\ [$€-40C]_-;_-* &quot;-&quot;??\ [$€-40C]_-;_-@_-">
                  <c:v>0</c:v>
                </c:pt>
                <c:pt idx="5" formatCode="_-* #\ ##0.00\ [$€-40C]_-;\-* #\ ##0.00\ [$€-40C]_-;_-* &quot;-&quot;??\ [$€-40C]_-;_-@_-">
                  <c:v>0</c:v>
                </c:pt>
                <c:pt idx="6" formatCode="_-* #\ ##0.00\ [$€-40C]_-;\-* #\ ##0.00\ [$€-40C]_-;_-* &quot;-&quot;??\ [$€-40C]_-;_-@_-">
                  <c:v>0</c:v>
                </c:pt>
                <c:pt idx="7" formatCode="_-* #\ ##0.00\ [$€-40C]_-;\-* #\ ##0.00\ [$€-40C]_-;_-* &quot;-&quot;??\ [$€-40C]_-;_-@_-">
                  <c:v>0</c:v>
                </c:pt>
                <c:pt idx="8" formatCode="_-* #\ ##0.00\ [$€-40C]_-;\-* #\ ##0.00\ [$€-40C]_-;_-* &quot;-&quot;??\ [$€-40C]_-;_-@_-">
                  <c:v>0</c:v>
                </c:pt>
                <c:pt idx="9" formatCode="_-* #\ ##0.00\ [$€-40C]_-;\-* #\ ##0.00\ [$€-40C]_-;_-* &quot;-&quot;??\ [$€-40C]_-;_-@_-">
                  <c:v>0</c:v>
                </c:pt>
                <c:pt idx="10" formatCode="_-* #\ ##0.00\ [$€-40C]_-;\-* #\ ##0.00\ [$€-40C]_-;_-* &quot;-&quot;??\ [$€-40C]_-;_-@_-">
                  <c:v>0</c:v>
                </c:pt>
                <c:pt idx="11" formatCode="_-* #\ ##0.00\ [$€-40C]_-;\-* #\ ##0.00\ [$€-40C]_-;_-* &quot;-&quot;??\ [$€-40C]_-;_-@_-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F-47D5-A0E4-C79ABCB75B38}"/>
            </c:ext>
          </c:extLst>
        </c:ser>
        <c:ser>
          <c:idx val="2"/>
          <c:order val="2"/>
          <c:tx>
            <c:v>Delta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'Bilan de l''année'!$H$7:$H$18</c:f>
              <c:numCache>
                <c:formatCode>_-* #\ ##0\ [$€-40C]_-;\-* #\ ##0\ [$€-40C]_-;_-* "-"??\ [$€-40C]_-;_-@_-</c:formatCode>
                <c:ptCount val="12"/>
                <c:pt idx="0" formatCode="_-* #\ ##0.00\ [$€-40C]_-;\-* #\ ##0.00\ [$€-40C]_-;_-* &quot;-&quot;??\ [$€-40C]_-;_-@_-">
                  <c:v>0</c:v>
                </c:pt>
                <c:pt idx="1">
                  <c:v>60000</c:v>
                </c:pt>
                <c:pt idx="2">
                  <c:v>50000</c:v>
                </c:pt>
                <c:pt idx="3" formatCode="_-* #\ ##0.00\ [$€-40C]_-;\-* #\ ##0.00\ [$€-40C]_-;_-* &quot;-&quot;??\ [$€-40C]_-;_-@_-">
                  <c:v>0</c:v>
                </c:pt>
                <c:pt idx="4" formatCode="_-* #\ ##0.00\ [$€-40C]_-;\-* #\ ##0.00\ [$€-40C]_-;_-* &quot;-&quot;??\ [$€-40C]_-;_-@_-">
                  <c:v>0</c:v>
                </c:pt>
                <c:pt idx="5" formatCode="_-* #\ ##0.00\ [$€-40C]_-;\-* #\ ##0.00\ [$€-40C]_-;_-* &quot;-&quot;??\ [$€-40C]_-;_-@_-">
                  <c:v>0</c:v>
                </c:pt>
                <c:pt idx="6" formatCode="_-* #\ ##0.00\ [$€-40C]_-;\-* #\ ##0.00\ [$€-40C]_-;_-* &quot;-&quot;??\ [$€-40C]_-;_-@_-">
                  <c:v>0</c:v>
                </c:pt>
                <c:pt idx="7" formatCode="_-* #\ ##0.00\ [$€-40C]_-;\-* #\ ##0.00\ [$€-40C]_-;_-* &quot;-&quot;??\ [$€-40C]_-;_-@_-">
                  <c:v>0</c:v>
                </c:pt>
                <c:pt idx="8" formatCode="_-* #\ ##0.00\ [$€-40C]_-;\-* #\ ##0.00\ [$€-40C]_-;_-* &quot;-&quot;??\ [$€-40C]_-;_-@_-">
                  <c:v>0</c:v>
                </c:pt>
                <c:pt idx="9" formatCode="_-* #\ ##0.00\ [$€-40C]_-;\-* #\ ##0.00\ [$€-40C]_-;_-* &quot;-&quot;??\ [$€-40C]_-;_-@_-">
                  <c:v>0</c:v>
                </c:pt>
                <c:pt idx="10" formatCode="_-* #\ ##0.00\ [$€-40C]_-;\-* #\ ##0.00\ [$€-40C]_-;_-* &quot;-&quot;??\ [$€-40C]_-;_-@_-">
                  <c:v>0</c:v>
                </c:pt>
                <c:pt idx="11" formatCode="_-* #\ ##0.00\ [$€-40C]_-;\-* #\ ##0.00\ [$€-40C]_-;_-* &quot;-&quot;??\ [$€-40C]_-;_-@_-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F-47D5-A0E4-C79ABCB7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6667488"/>
        <c:axId val="-826666944"/>
      </c:lineChart>
      <c:catAx>
        <c:axId val="-8266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26666944"/>
        <c:crosses val="autoZero"/>
        <c:auto val="1"/>
        <c:lblAlgn val="ctr"/>
        <c:lblOffset val="100"/>
        <c:noMultiLvlLbl val="0"/>
      </c:catAx>
      <c:valAx>
        <c:axId val="-826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0C]_-;\-* #\ ##0.00\ [$€-40C]_-;_-* &quot;-&quot;??\ [$€-4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266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 de dépenses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479838203780933"/>
          <c:y val="0.2327200867997046"/>
          <c:w val="0.54530444688677782"/>
          <c:h val="0.717469655495184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CA-4A7A-AF6F-318D856064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CA-4A7A-AF6F-318D856064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CA-4A7A-AF6F-318D856064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CA-4A7A-AF6F-318D856064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CA-4A7A-AF6F-318D856064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CA-4A7A-AF6F-318D8560645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ECA-4A7A-AF6F-318D856064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ECA-4A7A-AF6F-318D85606452}"/>
                </c:ext>
              </c:extLst>
            </c:dLbl>
            <c:dLbl>
              <c:idx val="2"/>
              <c:layout>
                <c:manualLayout>
                  <c:x val="-4.0790312300828545E-2"/>
                  <c:y val="0.305241049836933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ECA-4A7A-AF6F-318D85606452}"/>
                </c:ext>
              </c:extLst>
            </c:dLbl>
            <c:dLbl>
              <c:idx val="3"/>
              <c:layout>
                <c:manualLayout>
                  <c:x val="-0.36711281070745699"/>
                  <c:y val="0.23144651031591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ECA-4A7A-AF6F-318D85606452}"/>
                </c:ext>
              </c:extLst>
            </c:dLbl>
            <c:dLbl>
              <c:idx val="4"/>
              <c:layout>
                <c:manualLayout>
                  <c:x val="0.2702358189929891"/>
                  <c:y val="3.354297250955314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ECA-4A7A-AF6F-318D85606452}"/>
                </c:ext>
              </c:extLst>
            </c:dLbl>
            <c:dLbl>
              <c:idx val="5"/>
              <c:layout>
                <c:manualLayout>
                  <c:x val="-0.27533460803059273"/>
                  <c:y val="1.34171890038212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ECA-4A7A-AF6F-318D856064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'Bilan de l''année'!$J$7:$J$12</c:f>
              <c:strCache>
                <c:ptCount val="6"/>
                <c:pt idx="0">
                  <c:v>Catégories de dépenses</c:v>
                </c:pt>
                <c:pt idx="1">
                  <c:v>Dépenses “automatiques”</c:v>
                </c:pt>
                <c:pt idx="2">
                  <c:v>Dépenses “transport”</c:v>
                </c:pt>
                <c:pt idx="3">
                  <c:v>Dépenses “loisirs”</c:v>
                </c:pt>
                <c:pt idx="4">
                  <c:v>Dépenses “courses”</c:v>
                </c:pt>
                <c:pt idx="5">
                  <c:v>Dépenses “autres”</c:v>
                </c:pt>
              </c:strCache>
            </c:strRef>
          </c:cat>
          <c:val>
            <c:numRef>
              <c:f>'Bilan de l''année'!$K$7:$K$12</c:f>
              <c:numCache>
                <c:formatCode>_-* #\ ##0\ [$€-40C]_-;\-* #\ ##0\ [$€-40C]_-;_-* "-"??\ [$€-40C]_-;_-@_-</c:formatCode>
                <c:ptCount val="6"/>
                <c:pt idx="1">
                  <c:v>130000</c:v>
                </c:pt>
                <c:pt idx="2" formatCode="_-* #\ ##0.00\ [$€-40C]_-;\-* #\ ##0.00\ [$€-40C]_-;_-* &quot;-&quot;??\ [$€-40C]_-;_-@_-">
                  <c:v>0</c:v>
                </c:pt>
                <c:pt idx="3" formatCode="_-* #\ ##0.00\ [$€-40C]_-;\-* #\ ##0.00\ [$€-40C]_-;_-* &quot;-&quot;??\ [$€-40C]_-;_-@_-">
                  <c:v>0</c:v>
                </c:pt>
                <c:pt idx="4" formatCode="_-* #\ ##0.00\ [$€-40C]_-;\-* #\ ##0.00\ [$€-40C]_-;_-* &quot;-&quot;??\ [$€-40C]_-;_-@_-">
                  <c:v>0</c:v>
                </c:pt>
                <c:pt idx="5" formatCode="_-* #\ ##0.00\ [$€-40C]_-;\-* #\ ##0.00\ [$€-40C]_-;_-* &quot;-&quot;??\ [$€-40C]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CA-4A7A-AF6F-318D8560645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Détail des dépenses récurrentes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9426621672290965"/>
          <c:y val="0.31865219550258922"/>
          <c:w val="0.47583669688347779"/>
          <c:h val="0.58861296184130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77-4959-A558-D39F299FBA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77-4959-A558-D39F299FBA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77-4959-A558-D39F299FBA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77-4959-A558-D39F299FBA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77-4959-A558-D39F299FBA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77-4959-A558-D39F299FBA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77-4959-A558-D39F299FBA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77-4959-A558-D39F299FBA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77-4959-A558-D39F299FBAD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77-4959-A558-D39F299FB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'Bilan de l''année'!$J$16:$J$25</c:f>
              <c:strCache>
                <c:ptCount val="10"/>
                <c:pt idx="0">
                  <c:v>Loyer/Prêt</c:v>
                </c:pt>
                <c:pt idx="1">
                  <c:v>Internet</c:v>
                </c:pt>
                <c:pt idx="2">
                  <c:v>Téléphone Jean</c:v>
                </c:pt>
                <c:pt idx="3">
                  <c:v>Téléphone Marie</c:v>
                </c:pt>
                <c:pt idx="4">
                  <c:v>Mutuelle</c:v>
                </c:pt>
                <c:pt idx="5">
                  <c:v>Assurance auto</c:v>
                </c:pt>
                <c:pt idx="6">
                  <c:v>Electricité</c:v>
                </c:pt>
                <c:pt idx="7">
                  <c:v>Eau</c:v>
                </c:pt>
                <c:pt idx="8">
                  <c:v>Assurance habitation</c:v>
                </c:pt>
                <c:pt idx="9">
                  <c:v>Salle de sport</c:v>
                </c:pt>
              </c:strCache>
            </c:strRef>
          </c:cat>
          <c:val>
            <c:numRef>
              <c:f>'Bilan de l''année'!$K$16:$K$25</c:f>
              <c:numCache>
                <c:formatCode>_-* #\ ##0.00\ [$€-40C]_-;\-* #\ ##0.00\ [$€-40C]_-;_-* "-"??\ [$€-40C]_-;_-@_-</c:formatCode>
                <c:ptCount val="10"/>
                <c:pt idx="0" formatCode="_-* #\ ##0\ [$€-40C]_-;\-* #\ ##0\ [$€-40C]_-;_-* &quot;-&quot;??\ [$€-40C]_-;_-@_-">
                  <c:v>55000</c:v>
                </c:pt>
                <c:pt idx="1">
                  <c:v>0</c:v>
                </c:pt>
                <c:pt idx="2">
                  <c:v>0</c:v>
                </c:pt>
                <c:pt idx="3">
                  <c:v>30000</c:v>
                </c:pt>
                <c:pt idx="4">
                  <c:v>30000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77-4959-A558-D39F299FBA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2066925</xdr:colOff>
      <xdr:row>1</xdr:row>
      <xdr:rowOff>1622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47975" cy="5826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28</xdr:row>
      <xdr:rowOff>0</xdr:rowOff>
    </xdr:from>
    <xdr:to>
      <xdr:col>4</xdr:col>
      <xdr:colOff>571499</xdr:colOff>
      <xdr:row>46</xdr:row>
      <xdr:rowOff>100012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  <xdr:twoCellAnchor>
    <xdr:from>
      <xdr:col>4</xdr:col>
      <xdr:colOff>1021372</xdr:colOff>
      <xdr:row>28</xdr:row>
      <xdr:rowOff>9159</xdr:rowOff>
    </xdr:from>
    <xdr:to>
      <xdr:col>8</xdr:col>
      <xdr:colOff>2197</xdr:colOff>
      <xdr:row>47</xdr:row>
      <xdr:rowOff>175847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431800</xdr:colOff>
      <xdr:row>28</xdr:row>
      <xdr:rowOff>9524</xdr:rowOff>
    </xdr:from>
    <xdr:to>
      <xdr:col>13</xdr:col>
      <xdr:colOff>536575</xdr:colOff>
      <xdr:row>52</xdr:row>
      <xdr:rowOff>19049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723900</xdr:colOff>
      <xdr:row>1</xdr:row>
      <xdr:rowOff>1622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47975" cy="58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723900</xdr:colOff>
      <xdr:row>1</xdr:row>
      <xdr:rowOff>1621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7975" cy="5826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G6:H10" totalsRowShown="0" headerRowDxfId="287" dataDxfId="286">
  <autoFilter ref="G6:H10"/>
  <tableColumns count="2">
    <tableColumn id="1" name="Revenus" dataDxfId="285"/>
    <tableColumn id="2" name="Montant" dataDxfId="284">
      <calculatedColumnFormula>SUM(H4:H6)</calculatedColumnFormula>
    </tableColumn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0" name="Table2711" displayName="Table2711" ref="A6:B41" totalsRowShown="0" headerRowDxfId="251" dataDxfId="250">
  <autoFilter ref="A6:B41"/>
  <tableColumns count="2">
    <tableColumn id="1" name="Détail des dépenses" dataDxfId="249"/>
    <tableColumn id="2" name="Montant" dataDxfId="248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leau3812" displayName="Tableau3812" ref="D6:E12" totalsRowShown="0" headerRowDxfId="247" dataDxfId="246">
  <autoFilter ref="D6:E12"/>
  <tableColumns count="2">
    <tableColumn id="1" name="Catégories de dépenses" dataDxfId="245"/>
    <tableColumn id="2" name="Montant" dataDxfId="244">
      <calculatedColumnFormula>SUM(B8:B16)</calculatedColumnFormula>
    </tableColumn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id="12" name="Tableau4913" displayName="Tableau4913" ref="D29:E30" totalsRowShown="0" headerRowDxfId="243" dataDxfId="242">
  <autoFilter ref="D29:E30"/>
  <tableColumns count="2">
    <tableColumn id="1" name="Delta revenus/dépenses" dataDxfId="241"/>
    <tableColumn id="2" name="Montant" dataDxfId="240">
      <calculatedColumnFormula>E22-B41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7" name="Tableau57" displayName="Tableau57" ref="G6:H9" totalsRowShown="0" headerRowDxfId="239" dataDxfId="238">
  <autoFilter ref="G6:H9"/>
  <tableColumns count="2">
    <tableColumn id="1" name="Titre" dataDxfId="237"/>
    <tableColumn id="2" name="Montant" dataDxfId="236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23" name="Table161024" displayName="Table161024" ref="D18:E22" totalsRowShown="0" headerRowDxfId="235" dataDxfId="234">
  <autoFilter ref="D18:E22"/>
  <tableColumns count="2">
    <tableColumn id="1" name="Revenus" dataDxfId="233"/>
    <tableColumn id="2" name="Montant" dataDxfId="232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24" name="Table271125" displayName="Table271125" ref="A6:B38" totalsRowShown="0" headerRowDxfId="231" dataDxfId="230">
  <autoFilter ref="A6:B38"/>
  <tableColumns count="2">
    <tableColumn id="1" name="Détail des dépenses" dataDxfId="229"/>
    <tableColumn id="2" name="Montant" dataDxfId="228"/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id="25" name="Tableau381226" displayName="Tableau381226" ref="D6:E12" totalsRowShown="0" headerRowDxfId="227" dataDxfId="226">
  <autoFilter ref="D6:E12"/>
  <tableColumns count="2">
    <tableColumn id="1" name="Catégories de dépenses" dataDxfId="225"/>
    <tableColumn id="2" name="Montant" dataDxfId="224">
      <calculatedColumnFormula>SUM(B8:B15)</calculatedColumnFormula>
    </tableColumn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id="26" name="Tableau491327" displayName="Tableau491327" ref="D29:E30" totalsRowShown="0" headerRowDxfId="223" dataDxfId="222">
  <autoFilter ref="D29:E30"/>
  <tableColumns count="2">
    <tableColumn id="1" name="Delta revenus/dépenses" dataDxfId="221"/>
    <tableColumn id="2" name="Montant" dataDxfId="220">
      <calculatedColumnFormula>E22-B38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7" name="Tableau5728" displayName="Tableau5728" ref="G6:H9" totalsRowShown="0" headerRowDxfId="219" dataDxfId="218">
  <autoFilter ref="G6:H9"/>
  <tableColumns count="2">
    <tableColumn id="1" name="Titre" dataDxfId="217"/>
    <tableColumn id="2" name="Montant" dataDxfId="216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19.xml><?xml version="1.0" encoding="utf-8"?>
<table xmlns="http://schemas.openxmlformats.org/spreadsheetml/2006/main" id="28" name="Table16102429" displayName="Table16102429" ref="D18:E22" totalsRowShown="0" headerRowDxfId="215" dataDxfId="214">
  <autoFilter ref="D18:E22"/>
  <tableColumns count="2">
    <tableColumn id="1" name="Revenus" dataDxfId="213"/>
    <tableColumn id="2" name="Montant" dataDxfId="21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B37" totalsRowShown="0" headerRowDxfId="283" dataDxfId="282">
  <autoFilter ref="A6:B37"/>
  <tableColumns count="2">
    <tableColumn id="1" name="Détail des dépenses" dataDxfId="281"/>
    <tableColumn id="2" name="Montant" dataDxfId="280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9" name="Table27112530" displayName="Table27112530" ref="A6:B41" totalsRowShown="0" headerRowDxfId="211" dataDxfId="210">
  <autoFilter ref="A6:B41"/>
  <tableColumns count="2">
    <tableColumn id="1" name="Détail des dépenses" dataDxfId="209"/>
    <tableColumn id="2" name="Montant" dataDxfId="208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id="30" name="Tableau38122631" displayName="Tableau38122631" ref="D6:E12" totalsRowShown="0" headerRowDxfId="207" dataDxfId="206">
  <autoFilter ref="D6:E12"/>
  <tableColumns count="2">
    <tableColumn id="1" name="Catégories de dépenses" dataDxfId="205"/>
    <tableColumn id="2" name="Montant" dataDxfId="204">
      <calculatedColumnFormula>SUM(B8:B16)</calculatedColumnFormula>
    </tableColumn>
  </tableColumns>
  <tableStyleInfo name="TableStyleMedium12" showFirstColumn="0" showLastColumn="0" showRowStripes="1" showColumnStripes="0"/>
</table>
</file>

<file path=xl/tables/table22.xml><?xml version="1.0" encoding="utf-8"?>
<table xmlns="http://schemas.openxmlformats.org/spreadsheetml/2006/main" id="31" name="Tableau49132732" displayName="Tableau49132732" ref="D29:E30" totalsRowShown="0" headerRowDxfId="203" dataDxfId="202">
  <autoFilter ref="D29:E30"/>
  <tableColumns count="2">
    <tableColumn id="1" name="Delta revenus/dépenses" dataDxfId="1"/>
    <tableColumn id="2" name="Montant" dataDxfId="0">
      <calculatedColumnFormula>E22-B41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32" name="Tableau572833" displayName="Tableau572833" ref="G6:H9" totalsRowShown="0" headerRowDxfId="201" dataDxfId="200">
  <autoFilter ref="G6:H9"/>
  <tableColumns count="2">
    <tableColumn id="1" name="Titre" dataDxfId="199"/>
    <tableColumn id="2" name="Montant" dataDxfId="19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24.xml><?xml version="1.0" encoding="utf-8"?>
<table xmlns="http://schemas.openxmlformats.org/spreadsheetml/2006/main" id="33" name="Table1610242934" displayName="Table1610242934" ref="D18:E22" totalsRowShown="0" headerRowDxfId="197" dataDxfId="196">
  <autoFilter ref="D18:E22"/>
  <tableColumns count="2">
    <tableColumn id="1" name="Revenus" dataDxfId="195"/>
    <tableColumn id="2" name="Montant" dataDxfId="194"/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id="34" name="Table2711253035" displayName="Table2711253035" ref="A6:B41" totalsRowShown="0" headerRowDxfId="193" dataDxfId="192">
  <autoFilter ref="A6:B41"/>
  <tableColumns count="2">
    <tableColumn id="1" name="Détail des dépenses" dataDxfId="191"/>
    <tableColumn id="2" name="Montant" dataDxfId="190"/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id="35" name="Tableau3812263136" displayName="Tableau3812263136" ref="D6:E12" totalsRowShown="0" headerRowDxfId="189" dataDxfId="188">
  <autoFilter ref="D6:E12"/>
  <tableColumns count="2">
    <tableColumn id="1" name="Catégories de dépenses" dataDxfId="187"/>
    <tableColumn id="2" name="Montant" dataDxfId="18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27.xml><?xml version="1.0" encoding="utf-8"?>
<table xmlns="http://schemas.openxmlformats.org/spreadsheetml/2006/main" id="36" name="Tableau4913273237" displayName="Tableau4913273237" ref="D29:E30" totalsRowShown="0" headerRowDxfId="185" dataDxfId="184">
  <autoFilter ref="D29:E30"/>
  <tableColumns count="2">
    <tableColumn id="1" name="Delta revenus/dépenses" dataDxfId="183"/>
    <tableColumn id="2" name="Montant" dataDxfId="182">
      <calculatedColumnFormula>E22-B41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37" name="Tableau57283338" displayName="Tableau57283338" ref="G6:H9" totalsRowShown="0" headerRowDxfId="181" dataDxfId="180">
  <autoFilter ref="G6:H9"/>
  <tableColumns count="2">
    <tableColumn id="1" name="Titre" dataDxfId="179"/>
    <tableColumn id="2" name="Montant" dataDxfId="17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29.xml><?xml version="1.0" encoding="utf-8"?>
<table xmlns="http://schemas.openxmlformats.org/spreadsheetml/2006/main" id="38" name="Table1610242939" displayName="Table1610242939" ref="D18:E22" totalsRowShown="0" headerRowDxfId="177" dataDxfId="176">
  <autoFilter ref="D18:E22"/>
  <tableColumns count="2">
    <tableColumn id="1" name="Revenus" dataDxfId="175"/>
    <tableColumn id="2" name="Montant" dataDxfId="17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D6:E12" totalsRowShown="0" headerRowDxfId="279" dataDxfId="278">
  <autoFilter ref="D6:E12"/>
  <tableColumns count="2">
    <tableColumn id="1" name="Catégories de dépenses" dataDxfId="277"/>
    <tableColumn id="2" name="Montant" dataDxfId="27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30.xml><?xml version="1.0" encoding="utf-8"?>
<table xmlns="http://schemas.openxmlformats.org/spreadsheetml/2006/main" id="39" name="Table2711253040" displayName="Table2711253040" ref="A6:B41" totalsRowShown="0" headerRowDxfId="173" dataDxfId="172">
  <autoFilter ref="A6:B41"/>
  <tableColumns count="2">
    <tableColumn id="1" name="Détail des dépenses" dataDxfId="171"/>
    <tableColumn id="2" name="Montant" dataDxfId="170"/>
  </tableColumns>
  <tableStyleInfo name="TableStyleMedium10" showFirstColumn="0" showLastColumn="0" showRowStripes="1" showColumnStripes="0"/>
</table>
</file>

<file path=xl/tables/table31.xml><?xml version="1.0" encoding="utf-8"?>
<table xmlns="http://schemas.openxmlformats.org/spreadsheetml/2006/main" id="40" name="Tableau3812263141" displayName="Tableau3812263141" ref="D6:E12" totalsRowShown="0" headerRowDxfId="169" dataDxfId="168">
  <autoFilter ref="D6:E12"/>
  <tableColumns count="2">
    <tableColumn id="1" name="Catégories de dépenses" dataDxfId="167"/>
    <tableColumn id="2" name="Montant" dataDxfId="16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32.xml><?xml version="1.0" encoding="utf-8"?>
<table xmlns="http://schemas.openxmlformats.org/spreadsheetml/2006/main" id="41" name="Tableau4913273242" displayName="Tableau4913273242" ref="D29:E30" totalsRowShown="0" headerRowDxfId="165" dataDxfId="164">
  <autoFilter ref="D29:E30"/>
  <tableColumns count="2">
    <tableColumn id="1" name="Delta revenus/dépenses" dataDxfId="163"/>
    <tableColumn id="2" name="Montant" dataDxfId="162">
      <calculatedColumnFormula>E22-B41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42" name="Tableau57283343" displayName="Tableau57283343" ref="G6:H9" totalsRowShown="0" headerRowDxfId="161" dataDxfId="160">
  <autoFilter ref="G6:H9"/>
  <tableColumns count="2">
    <tableColumn id="1" name="Titre" dataDxfId="159"/>
    <tableColumn id="2" name="Montant" dataDxfId="15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34.xml><?xml version="1.0" encoding="utf-8"?>
<table xmlns="http://schemas.openxmlformats.org/spreadsheetml/2006/main" id="43" name="Table1610242944" displayName="Table1610242944" ref="D18:E22" totalsRowShown="0" headerRowDxfId="157" dataDxfId="156">
  <autoFilter ref="D18:E22"/>
  <tableColumns count="2">
    <tableColumn id="1" name="Revenus" dataDxfId="155"/>
    <tableColumn id="2" name="Montant" dataDxfId="154"/>
  </tableColumns>
  <tableStyleInfo name="TableStyleMedium11" showFirstColumn="0" showLastColumn="0" showRowStripes="1" showColumnStripes="0"/>
</table>
</file>

<file path=xl/tables/table35.xml><?xml version="1.0" encoding="utf-8"?>
<table xmlns="http://schemas.openxmlformats.org/spreadsheetml/2006/main" id="44" name="Table2711253045" displayName="Table2711253045" ref="A6:B41" totalsRowShown="0" headerRowDxfId="153" dataDxfId="152">
  <autoFilter ref="A6:B41"/>
  <tableColumns count="2">
    <tableColumn id="1" name="Détail des dépenses" dataDxfId="151"/>
    <tableColumn id="2" name="Montant" dataDxfId="150"/>
  </tableColumns>
  <tableStyleInfo name="TableStyleMedium10" showFirstColumn="0" showLastColumn="0" showRowStripes="1" showColumnStripes="0"/>
</table>
</file>

<file path=xl/tables/table36.xml><?xml version="1.0" encoding="utf-8"?>
<table xmlns="http://schemas.openxmlformats.org/spreadsheetml/2006/main" id="45" name="Tableau3812263146" displayName="Tableau3812263146" ref="D6:E12" totalsRowShown="0" headerRowDxfId="149" dataDxfId="148">
  <autoFilter ref="D6:E12"/>
  <tableColumns count="2">
    <tableColumn id="1" name="Catégories de dépenses" dataDxfId="147"/>
    <tableColumn id="2" name="Montant" dataDxfId="14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37.xml><?xml version="1.0" encoding="utf-8"?>
<table xmlns="http://schemas.openxmlformats.org/spreadsheetml/2006/main" id="46" name="Tableau4913273247" displayName="Tableau4913273247" ref="D29:E30" totalsRowShown="0" headerRowDxfId="145" dataDxfId="144">
  <autoFilter ref="D29:E30"/>
  <tableColumns count="2">
    <tableColumn id="1" name="Delta revenus/dépenses" dataDxfId="143"/>
    <tableColumn id="2" name="Montant" dataDxfId="142">
      <calculatedColumnFormula>E22-B41</calculatedColumnFormula>
    </tableColumn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id="47" name="Tableau57283348" displayName="Tableau57283348" ref="G6:H9" totalsRowShown="0" headerRowDxfId="141" dataDxfId="140">
  <autoFilter ref="G6:H9"/>
  <tableColumns count="2">
    <tableColumn id="1" name="Titre" dataDxfId="139"/>
    <tableColumn id="2" name="Montant" dataDxfId="13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39.xml><?xml version="1.0" encoding="utf-8"?>
<table xmlns="http://schemas.openxmlformats.org/spreadsheetml/2006/main" id="48" name="Table1610242949" displayName="Table1610242949" ref="D18:E22" totalsRowShown="0" headerRowDxfId="137" dataDxfId="136">
  <autoFilter ref="D18:E22"/>
  <tableColumns count="2">
    <tableColumn id="1" name="Revenus" dataDxfId="135"/>
    <tableColumn id="2" name="Montant" dataDxfId="134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J6:K7" totalsRowShown="0" headerRowDxfId="275" dataDxfId="274">
  <autoFilter ref="J6:K7"/>
  <tableColumns count="2">
    <tableColumn id="1" name="Delta revenus/dépenses" dataDxfId="273"/>
    <tableColumn id="2" name="Montant" dataDxfId="272">
      <calculatedColumnFormula>H10-B37</calculatedColumnFormula>
    </tableColumn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id="49" name="Table2711253050" displayName="Table2711253050" ref="A6:B40" totalsRowShown="0" headerRowDxfId="133" dataDxfId="132">
  <autoFilter ref="A6:B40"/>
  <tableColumns count="2">
    <tableColumn id="1" name="Détail des dépenses" dataDxfId="131"/>
    <tableColumn id="2" name="Montant" dataDxfId="130"/>
  </tableColumns>
  <tableStyleInfo name="TableStyleMedium10" showFirstColumn="0" showLastColumn="0" showRowStripes="1" showColumnStripes="0"/>
</table>
</file>

<file path=xl/tables/table41.xml><?xml version="1.0" encoding="utf-8"?>
<table xmlns="http://schemas.openxmlformats.org/spreadsheetml/2006/main" id="50" name="Tableau3812263151" displayName="Tableau3812263151" ref="D6:E12" totalsRowShown="0" headerRowDxfId="129" dataDxfId="128">
  <autoFilter ref="D6:E12"/>
  <tableColumns count="2">
    <tableColumn id="1" name="Catégories de dépenses" dataDxfId="127"/>
    <tableColumn id="2" name="Montant" dataDxfId="12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42.xml><?xml version="1.0" encoding="utf-8"?>
<table xmlns="http://schemas.openxmlformats.org/spreadsheetml/2006/main" id="51" name="Tableau4913273252" displayName="Tableau4913273252" ref="D29:E30" totalsRowShown="0" headerRowDxfId="125" dataDxfId="124">
  <autoFilter ref="D29:E30"/>
  <tableColumns count="2">
    <tableColumn id="1" name="Delta revenus/dépenses" dataDxfId="123"/>
    <tableColumn id="2" name="Montant" dataDxfId="122">
      <calculatedColumnFormula>E22-B40</calculatedColumnFormula>
    </tableColumn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id="52" name="Tableau57283353" displayName="Tableau57283353" ref="G6:H9" totalsRowShown="0" headerRowDxfId="121" dataDxfId="120">
  <autoFilter ref="G6:H9"/>
  <tableColumns count="2">
    <tableColumn id="1" name="Titre" dataDxfId="119"/>
    <tableColumn id="2" name="Montant" dataDxfId="11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44.xml><?xml version="1.0" encoding="utf-8"?>
<table xmlns="http://schemas.openxmlformats.org/spreadsheetml/2006/main" id="53" name="Table1610242954" displayName="Table1610242954" ref="D18:E22" totalsRowShown="0" headerRowDxfId="117" dataDxfId="116">
  <autoFilter ref="D18:E22"/>
  <tableColumns count="2">
    <tableColumn id="1" name="Revenus" dataDxfId="115"/>
    <tableColumn id="2" name="Montant" dataDxfId="114"/>
  </tableColumns>
  <tableStyleInfo name="TableStyleMedium11" showFirstColumn="0" showLastColumn="0" showRowStripes="1" showColumnStripes="0"/>
</table>
</file>

<file path=xl/tables/table45.xml><?xml version="1.0" encoding="utf-8"?>
<table xmlns="http://schemas.openxmlformats.org/spreadsheetml/2006/main" id="54" name="Table2711253055" displayName="Table2711253055" ref="A6:B41" totalsRowShown="0" headerRowDxfId="113" dataDxfId="112">
  <autoFilter ref="A6:B41"/>
  <tableColumns count="2">
    <tableColumn id="1" name="Détail des dépenses" dataDxfId="111"/>
    <tableColumn id="2" name="Montant" dataDxfId="110"/>
  </tableColumns>
  <tableStyleInfo name="TableStyleMedium10" showFirstColumn="0" showLastColumn="0" showRowStripes="1" showColumnStripes="0"/>
</table>
</file>

<file path=xl/tables/table46.xml><?xml version="1.0" encoding="utf-8"?>
<table xmlns="http://schemas.openxmlformats.org/spreadsheetml/2006/main" id="55" name="Tableau3812263156" displayName="Tableau3812263156" ref="D6:E12" totalsRowShown="0" headerRowDxfId="109" dataDxfId="108">
  <autoFilter ref="D6:E12"/>
  <tableColumns count="2">
    <tableColumn id="1" name="Catégories de dépenses" dataDxfId="107"/>
    <tableColumn id="2" name="Montant" dataDxfId="10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47.xml><?xml version="1.0" encoding="utf-8"?>
<table xmlns="http://schemas.openxmlformats.org/spreadsheetml/2006/main" id="56" name="Tableau4913273257" displayName="Tableau4913273257" ref="D29:E30" totalsRowShown="0" headerRowDxfId="105" dataDxfId="104">
  <autoFilter ref="D29:E30"/>
  <tableColumns count="2">
    <tableColumn id="1" name="Delta revenus/dépenses" dataDxfId="103"/>
    <tableColumn id="2" name="Montant" dataDxfId="102">
      <calculatedColumnFormula>E22-B41</calculatedColumnFormula>
    </tableColumn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id="58" name="Tableau57283359" displayName="Tableau57283359" ref="G6:H9" totalsRowShown="0" headerRowDxfId="101" dataDxfId="100">
  <autoFilter ref="G6:H9"/>
  <tableColumns count="2">
    <tableColumn id="1" name="Titre" dataDxfId="99"/>
    <tableColumn id="2" name="Montant" dataDxfId="98"/>
  </tableColumns>
  <tableStyleInfo name="TableStyleMedium13" showFirstColumn="0" showLastColumn="0" showRowStripes="1" showColumnStripes="0"/>
</table>
</file>

<file path=xl/tables/table49.xml><?xml version="1.0" encoding="utf-8"?>
<table xmlns="http://schemas.openxmlformats.org/spreadsheetml/2006/main" id="59" name="Table1610242960" displayName="Table1610242960" ref="D18:E22" totalsRowShown="0" headerRowDxfId="97" dataDxfId="96">
  <autoFilter ref="D18:E22"/>
  <tableColumns count="2">
    <tableColumn id="1" name="Revenus" dataDxfId="95"/>
    <tableColumn id="2" name="Montant" dataDxfId="94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G6:H10" totalsRowShown="0" headerRowDxfId="271" dataDxfId="270">
  <autoFilter ref="G6:H10"/>
  <tableColumns count="2">
    <tableColumn id="1" name="Revenus" dataDxfId="269"/>
    <tableColumn id="2" name="Montant" dataDxfId="268"/>
  </tableColumns>
  <tableStyleInfo name="TableStyleMedium11" showFirstColumn="0" showLastColumn="0" showRowStripes="1" showColumnStripes="0"/>
</table>
</file>

<file path=xl/tables/table50.xml><?xml version="1.0" encoding="utf-8"?>
<table xmlns="http://schemas.openxmlformats.org/spreadsheetml/2006/main" id="60" name="Table2711253061" displayName="Table2711253061" ref="A6:B41" totalsRowShown="0" headerRowDxfId="93" dataDxfId="92">
  <autoFilter ref="A6:B41"/>
  <tableColumns count="2">
    <tableColumn id="1" name="Détail des dépenses" dataDxfId="91"/>
    <tableColumn id="2" name="Montant" dataDxfId="90"/>
  </tableColumns>
  <tableStyleInfo name="TableStyleMedium10" showFirstColumn="0" showLastColumn="0" showRowStripes="1" showColumnStripes="0"/>
</table>
</file>

<file path=xl/tables/table51.xml><?xml version="1.0" encoding="utf-8"?>
<table xmlns="http://schemas.openxmlformats.org/spreadsheetml/2006/main" id="61" name="Tableau3812263162" displayName="Tableau3812263162" ref="D6:E12" totalsRowShown="0" headerRowDxfId="89" dataDxfId="88">
  <autoFilter ref="D6:E12"/>
  <tableColumns count="2">
    <tableColumn id="1" name="Catégories de dépenses" dataDxfId="87"/>
    <tableColumn id="2" name="Montant" dataDxfId="8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52.xml><?xml version="1.0" encoding="utf-8"?>
<table xmlns="http://schemas.openxmlformats.org/spreadsheetml/2006/main" id="62" name="Tableau4913273263" displayName="Tableau4913273263" ref="D29:E30" totalsRowShown="0" headerRowDxfId="85" dataDxfId="84">
  <autoFilter ref="D29:E30"/>
  <tableColumns count="2">
    <tableColumn id="1" name="Delta revenus/dépenses" dataDxfId="83"/>
    <tableColumn id="2" name="Montant" dataDxfId="82">
      <calculatedColumnFormula>E22-B41</calculatedColumnFormula>
    </tableColumn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id="63" name="Tableau57283364" displayName="Tableau57283364" ref="G6:H9" totalsRowShown="0" headerRowDxfId="81" dataDxfId="80">
  <autoFilter ref="G6:H9"/>
  <tableColumns count="2">
    <tableColumn id="1" name="Titre" dataDxfId="79"/>
    <tableColumn id="2" name="Montant" dataDxfId="7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54.xml><?xml version="1.0" encoding="utf-8"?>
<table xmlns="http://schemas.openxmlformats.org/spreadsheetml/2006/main" id="64" name="Table16102465" displayName="Table16102465" ref="D18:E22" totalsRowShown="0" headerRowDxfId="77" dataDxfId="76">
  <autoFilter ref="D18:E22"/>
  <tableColumns count="2">
    <tableColumn id="1" name="Revenus" dataDxfId="75"/>
    <tableColumn id="2" name="Montant" dataDxfId="74"/>
  </tableColumns>
  <tableStyleInfo name="TableStyleMedium11" showFirstColumn="0" showLastColumn="0" showRowStripes="1" showColumnStripes="0"/>
</table>
</file>

<file path=xl/tables/table55.xml><?xml version="1.0" encoding="utf-8"?>
<table xmlns="http://schemas.openxmlformats.org/spreadsheetml/2006/main" id="65" name="Table27112566" displayName="Table27112566" ref="A6:B41" totalsRowShown="0" headerRowDxfId="73" dataDxfId="72">
  <autoFilter ref="A6:B41"/>
  <tableColumns count="2">
    <tableColumn id="1" name="Détail des dépenses" dataDxfId="71"/>
    <tableColumn id="2" name="Montant" dataDxfId="70"/>
  </tableColumns>
  <tableStyleInfo name="TableStyleMedium10" showFirstColumn="0" showLastColumn="0" showRowStripes="1" showColumnStripes="0"/>
</table>
</file>

<file path=xl/tables/table56.xml><?xml version="1.0" encoding="utf-8"?>
<table xmlns="http://schemas.openxmlformats.org/spreadsheetml/2006/main" id="66" name="Tableau38122667" displayName="Tableau38122667" ref="D6:E12" totalsRowShown="0" headerRowDxfId="69" dataDxfId="68">
  <autoFilter ref="D6:E12"/>
  <tableColumns count="2">
    <tableColumn id="1" name="Catégories de dépenses" dataDxfId="67"/>
    <tableColumn id="2" name="Montant" dataDxfId="6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57.xml><?xml version="1.0" encoding="utf-8"?>
<table xmlns="http://schemas.openxmlformats.org/spreadsheetml/2006/main" id="67" name="Tableau49132768" displayName="Tableau49132768" ref="D29:E30" totalsRowShown="0" headerRowDxfId="65" dataDxfId="64">
  <autoFilter ref="D29:E30"/>
  <tableColumns count="2">
    <tableColumn id="1" name="Delta revenus/dépenses" dataDxfId="63"/>
    <tableColumn id="2" name="Montant" dataDxfId="62">
      <calculatedColumnFormula>E22-B41</calculatedColumnFormula>
    </tableColumn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id="68" name="Tableau572869" displayName="Tableau572869" ref="G6:H9" totalsRowShown="0" headerRowDxfId="61" dataDxfId="60">
  <autoFilter ref="G6:H9"/>
  <tableColumns count="2">
    <tableColumn id="1" name="Titre" dataDxfId="59"/>
    <tableColumn id="2" name="Montant" dataDxfId="5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59.xml><?xml version="1.0" encoding="utf-8"?>
<table xmlns="http://schemas.openxmlformats.org/spreadsheetml/2006/main" id="69" name="Table16102470" displayName="Table16102470" ref="D18:E22" totalsRowShown="0" headerRowDxfId="57" dataDxfId="56">
  <autoFilter ref="D18:E22"/>
  <tableColumns count="2">
    <tableColumn id="1" name="Revenus" dataDxfId="55"/>
    <tableColumn id="2" name="Montant" dataDxfId="54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6:B37" totalsRowShown="0" headerRowDxfId="267" dataDxfId="266">
  <autoFilter ref="A6:B37"/>
  <tableColumns count="2">
    <tableColumn id="1" name="Détail des dépenses" dataDxfId="265"/>
    <tableColumn id="2" name="Montant" dataDxfId="264"/>
  </tableColumns>
  <tableStyleInfo name="TableStyleMedium10" showFirstColumn="0" showLastColumn="0" showRowStripes="1" showColumnStripes="0"/>
</table>
</file>

<file path=xl/tables/table60.xml><?xml version="1.0" encoding="utf-8"?>
<table xmlns="http://schemas.openxmlformats.org/spreadsheetml/2006/main" id="70" name="Table27112571" displayName="Table27112571" ref="A6:B41" totalsRowShown="0" headerRowDxfId="53" dataDxfId="52">
  <autoFilter ref="A6:B41"/>
  <tableColumns count="2">
    <tableColumn id="1" name="Détail des dépenses" dataDxfId="51"/>
    <tableColumn id="2" name="Montant" dataDxfId="50"/>
  </tableColumns>
  <tableStyleInfo name="TableStyleMedium10" showFirstColumn="0" showLastColumn="0" showRowStripes="1" showColumnStripes="0"/>
</table>
</file>

<file path=xl/tables/table61.xml><?xml version="1.0" encoding="utf-8"?>
<table xmlns="http://schemas.openxmlformats.org/spreadsheetml/2006/main" id="71" name="Tableau38122672" displayName="Tableau38122672" ref="D6:E12" totalsRowShown="0" headerRowDxfId="49" dataDxfId="48">
  <autoFilter ref="D6:E12"/>
  <tableColumns count="2">
    <tableColumn id="1" name="Catégories de dépenses" dataDxfId="47"/>
    <tableColumn id="2" name="Montant" dataDxfId="4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62.xml><?xml version="1.0" encoding="utf-8"?>
<table xmlns="http://schemas.openxmlformats.org/spreadsheetml/2006/main" id="72" name="Tableau49132773" displayName="Tableau49132773" ref="D29:E30" totalsRowShown="0" headerRowDxfId="45" dataDxfId="44">
  <autoFilter ref="D29:E30"/>
  <tableColumns count="2">
    <tableColumn id="1" name="Delta revenus/dépenses" dataDxfId="43"/>
    <tableColumn id="2" name="Montant" dataDxfId="42">
      <calculatedColumnFormula>E22-B41</calculatedColumnFormula>
    </tableColumn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id="73" name="Tableau572874" displayName="Tableau572874" ref="G6:H9" totalsRowShown="0" headerRowDxfId="41" dataDxfId="40">
  <autoFilter ref="G6:H9"/>
  <tableColumns count="2">
    <tableColumn id="1" name="Titre" dataDxfId="39"/>
    <tableColumn id="2" name="Montant" dataDxfId="3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64.xml><?xml version="1.0" encoding="utf-8"?>
<table xmlns="http://schemas.openxmlformats.org/spreadsheetml/2006/main" id="74" name="Table16102475" displayName="Table16102475" ref="D18:E22" totalsRowShown="0" headerRowDxfId="37" dataDxfId="36">
  <autoFilter ref="D18:E22"/>
  <tableColumns count="2">
    <tableColumn id="1" name="Revenus" dataDxfId="35"/>
    <tableColumn id="2" name="Montant" dataDxfId="34"/>
  </tableColumns>
  <tableStyleInfo name="TableStyleMedium11" showFirstColumn="0" showLastColumn="0" showRowStripes="1" showColumnStripes="0"/>
</table>
</file>

<file path=xl/tables/table65.xml><?xml version="1.0" encoding="utf-8"?>
<table xmlns="http://schemas.openxmlformats.org/spreadsheetml/2006/main" id="75" name="Table27112576" displayName="Table27112576" ref="A6:B41" totalsRowShown="0" headerRowDxfId="33" dataDxfId="32">
  <autoFilter ref="A6:B41"/>
  <tableColumns count="2">
    <tableColumn id="1" name="Détail des dépenses" dataDxfId="31"/>
    <tableColumn id="2" name="Montant" dataDxfId="30"/>
  </tableColumns>
  <tableStyleInfo name="TableStyleMedium10" showFirstColumn="0" showLastColumn="0" showRowStripes="1" showColumnStripes="0"/>
</table>
</file>

<file path=xl/tables/table66.xml><?xml version="1.0" encoding="utf-8"?>
<table xmlns="http://schemas.openxmlformats.org/spreadsheetml/2006/main" id="76" name="Tableau38122677" displayName="Tableau38122677" ref="D6:E12" totalsRowShown="0" headerRowDxfId="29" dataDxfId="28">
  <autoFilter ref="D6:E12"/>
  <tableColumns count="2">
    <tableColumn id="1" name="Catégories de dépenses" dataDxfId="27"/>
    <tableColumn id="2" name="Montant" dataDxfId="26">
      <calculatedColumnFormula>SUM(B8:B16)</calculatedColumnFormula>
    </tableColumn>
  </tableColumns>
  <tableStyleInfo name="TableStyleMedium12" showFirstColumn="0" showLastColumn="0" showRowStripes="1" showColumnStripes="0"/>
</table>
</file>

<file path=xl/tables/table67.xml><?xml version="1.0" encoding="utf-8"?>
<table xmlns="http://schemas.openxmlformats.org/spreadsheetml/2006/main" id="77" name="Tableau49132778" displayName="Tableau49132778" ref="D29:E30" totalsRowShown="0" headerRowDxfId="25" dataDxfId="24">
  <autoFilter ref="D29:E30"/>
  <tableColumns count="2">
    <tableColumn id="1" name="Delta revenus/dépenses" dataDxfId="23"/>
    <tableColumn id="2" name="Montant" dataDxfId="22">
      <calculatedColumnFormula>E22-B41</calculatedColumnFormula>
    </tableColumn>
  </tableColumns>
  <tableStyleInfo name="TableStyleMedium9" showFirstColumn="0" showLastColumn="0" showRowStripes="1" showColumnStripes="0"/>
</table>
</file>

<file path=xl/tables/table68.xml><?xml version="1.0" encoding="utf-8"?>
<table xmlns="http://schemas.openxmlformats.org/spreadsheetml/2006/main" id="78" name="Tableau572879" displayName="Tableau572879" ref="G6:H9" totalsRowShown="0" headerRowDxfId="21" dataDxfId="20">
  <autoFilter ref="G6:H9"/>
  <tableColumns count="2">
    <tableColumn id="1" name="Titre" dataDxfId="19"/>
    <tableColumn id="2" name="Montant" dataDxfId="18">
      <calculatedColumnFormula>'Prévisionnel au 01-01-2013'!E12-Janvier!E12</calculatedColumnFormula>
    </tableColumn>
  </tableColumns>
  <tableStyleInfo name="TableStyleMedium13" showFirstColumn="0" showLastColumn="0" showRowStripes="1" showColumnStripes="0"/>
</table>
</file>

<file path=xl/tables/table69.xml><?xml version="1.0" encoding="utf-8"?>
<table xmlns="http://schemas.openxmlformats.org/spreadsheetml/2006/main" id="80" name="Table281" displayName="Table281" ref="A6:B18" totalsRowShown="0" headerRowDxfId="17" dataDxfId="16">
  <autoFilter ref="A6:B18"/>
  <tableColumns count="2">
    <tableColumn id="1" name="Détail des dépenses" dataDxfId="15"/>
    <tableColumn id="2" name="Montant" dataDxfId="14">
      <calculatedColumnFormula>Janvier!E12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7" name="Tableau38" displayName="Tableau38" ref="D6:E12" totalsRowShown="0" headerRowDxfId="263" dataDxfId="262">
  <autoFilter ref="D6:E12"/>
  <tableColumns count="2">
    <tableColumn id="1" name="Catégories de dépenses" dataDxfId="261"/>
    <tableColumn id="2" name="Montant" dataDxfId="260">
      <calculatedColumnFormula>SUM(B8:B16)</calculatedColumnFormula>
    </tableColumn>
  </tableColumns>
  <tableStyleInfo name="TableStyleMedium12" showFirstColumn="0" showLastColumn="0" showRowStripes="1" showColumnStripes="0"/>
</table>
</file>

<file path=xl/tables/table70.xml><?xml version="1.0" encoding="utf-8"?>
<table xmlns="http://schemas.openxmlformats.org/spreadsheetml/2006/main" id="83" name="Table1610247584" displayName="Table1610247584" ref="D6:E18" totalsRowShown="0" headerRowDxfId="13" dataDxfId="12">
  <autoFilter ref="D6:E18"/>
  <tableColumns count="2">
    <tableColumn id="1" name="Revenus" dataDxfId="11"/>
    <tableColumn id="2" name="Montant" dataDxfId="10"/>
  </tableColumns>
  <tableStyleInfo name="TableStyleMedium11" showFirstColumn="0" showLastColumn="0" showRowStripes="1" showColumnStripes="0"/>
</table>
</file>

<file path=xl/tables/table71.xml><?xml version="1.0" encoding="utf-8"?>
<table xmlns="http://schemas.openxmlformats.org/spreadsheetml/2006/main" id="84" name="Tableau4913277385" displayName="Tableau4913277385" ref="G6:H18" totalsRowShown="0" headerRowDxfId="9" dataDxfId="8">
  <autoFilter ref="G6:H18"/>
  <tableColumns count="2">
    <tableColumn id="1" name="Delta revenus/dépenses" dataDxfId="7"/>
    <tableColumn id="2" name="Montant" dataDxfId="6"/>
  </tableColumns>
  <tableStyleInfo name="TableStyleMedium9" showFirstColumn="0" showLastColumn="0" showRowStripes="1" showColumnStripes="0"/>
</table>
</file>

<file path=xl/tables/table72.xml><?xml version="1.0" encoding="utf-8"?>
<table xmlns="http://schemas.openxmlformats.org/spreadsheetml/2006/main" id="13" name="Tableau3812267714" displayName="Tableau3812267714" ref="J6:K26" totalsRowShown="0" headerRowDxfId="5" dataDxfId="4">
  <autoFilter ref="J6:K26"/>
  <tableColumns count="2">
    <tableColumn id="1" name="Répartition annuelle" dataDxfId="3"/>
    <tableColumn id="2" name="Montant" dataDxfId="2">
      <calculatedColumnFormula>SUM(H2:H34)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8" name="Tableau49" displayName="Tableau49" ref="J6:K7" totalsRowShown="0" headerRowDxfId="259" dataDxfId="258">
  <autoFilter ref="J6:K7"/>
  <tableColumns count="2">
    <tableColumn id="1" name="Delta revenus/dépenses" dataDxfId="257"/>
    <tableColumn id="2" name="Montant" dataDxfId="256">
      <calculatedColumnFormula>H10-B37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610" displayName="Table1610" ref="D18:E22" totalsRowShown="0" headerRowDxfId="255" dataDxfId="254">
  <autoFilter ref="D18:E22"/>
  <tableColumns count="2">
    <tableColumn id="1" name="Revenus" dataDxfId="253"/>
    <tableColumn id="2" name="Montant" dataDxfId="252">
      <calculatedColumnFormula>SUM(E16:E18)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eux-gerer-son-argent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7" Type="http://schemas.openxmlformats.org/officeDocument/2006/relationships/table" Target="../tables/table43.xml"/><Relationship Id="rId2" Type="http://schemas.openxmlformats.org/officeDocument/2006/relationships/drawing" Target="../drawings/drawing10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42.xml"/><Relationship Id="rId5" Type="http://schemas.openxmlformats.org/officeDocument/2006/relationships/table" Target="../tables/table41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7" Type="http://schemas.openxmlformats.org/officeDocument/2006/relationships/table" Target="../tables/table48.xml"/><Relationship Id="rId2" Type="http://schemas.openxmlformats.org/officeDocument/2006/relationships/drawing" Target="../drawings/drawing11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47.xml"/><Relationship Id="rId5" Type="http://schemas.openxmlformats.org/officeDocument/2006/relationships/table" Target="../tables/table46.xml"/><Relationship Id="rId4" Type="http://schemas.openxmlformats.org/officeDocument/2006/relationships/table" Target="../tables/table4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drawing" Target="../drawings/drawing12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52.xml"/><Relationship Id="rId5" Type="http://schemas.openxmlformats.org/officeDocument/2006/relationships/table" Target="../tables/table51.xml"/><Relationship Id="rId4" Type="http://schemas.openxmlformats.org/officeDocument/2006/relationships/table" Target="../tables/table5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7" Type="http://schemas.openxmlformats.org/officeDocument/2006/relationships/table" Target="../tables/table58.xml"/><Relationship Id="rId2" Type="http://schemas.openxmlformats.org/officeDocument/2006/relationships/drawing" Target="../drawings/drawing13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57.xml"/><Relationship Id="rId5" Type="http://schemas.openxmlformats.org/officeDocument/2006/relationships/table" Target="../tables/table56.xml"/><Relationship Id="rId4" Type="http://schemas.openxmlformats.org/officeDocument/2006/relationships/table" Target="../tables/table5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7" Type="http://schemas.openxmlformats.org/officeDocument/2006/relationships/table" Target="../tables/table63.xml"/><Relationship Id="rId2" Type="http://schemas.openxmlformats.org/officeDocument/2006/relationships/drawing" Target="../drawings/drawing14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62.xml"/><Relationship Id="rId5" Type="http://schemas.openxmlformats.org/officeDocument/2006/relationships/table" Target="../tables/table61.xml"/><Relationship Id="rId4" Type="http://schemas.openxmlformats.org/officeDocument/2006/relationships/table" Target="../tables/table6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7" Type="http://schemas.openxmlformats.org/officeDocument/2006/relationships/table" Target="../tables/table68.xml"/><Relationship Id="rId2" Type="http://schemas.openxmlformats.org/officeDocument/2006/relationships/drawing" Target="../drawings/drawing15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7" Type="http://schemas.openxmlformats.org/officeDocument/2006/relationships/table" Target="../tables/table7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71.xml"/><Relationship Id="rId5" Type="http://schemas.openxmlformats.org/officeDocument/2006/relationships/table" Target="../tables/table70.xml"/><Relationship Id="rId4" Type="http://schemas.openxmlformats.org/officeDocument/2006/relationships/table" Target="../tables/table6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7" Type="http://schemas.openxmlformats.org/officeDocument/2006/relationships/table" Target="../tables/table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drawing" Target="../drawings/drawing5.xml"/><Relationship Id="rId7" Type="http://schemas.openxmlformats.org/officeDocument/2006/relationships/table" Target="../tables/table1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drawing" Target="../drawings/drawing6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drawing" Target="../drawings/drawing7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drawing" Target="../drawings/drawing8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7" Type="http://schemas.openxmlformats.org/officeDocument/2006/relationships/table" Target="../tables/table38.xml"/><Relationship Id="rId2" Type="http://schemas.openxmlformats.org/officeDocument/2006/relationships/drawing" Target="../drawings/drawing9.xml"/><Relationship Id="rId1" Type="http://schemas.openxmlformats.org/officeDocument/2006/relationships/hyperlink" Target="http://mieux-gerer-son-argent.com/" TargetMode="Externa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26" workbookViewId="0">
      <selection activeCell="B5" sqref="B5:J5"/>
    </sheetView>
  </sheetViews>
  <sheetFormatPr baseColWidth="10" defaultRowHeight="15" x14ac:dyDescent="0.25"/>
  <cols>
    <col min="1" max="1" width="11.7109375" customWidth="1"/>
    <col min="2" max="2" width="37.28515625" customWidth="1"/>
    <col min="3" max="3" width="25.42578125" customWidth="1"/>
    <col min="4" max="4" width="11.42578125" customWidth="1"/>
    <col min="5" max="5" width="17.42578125" customWidth="1"/>
    <col min="7" max="7" width="32.5703125" customWidth="1"/>
  </cols>
  <sheetData>
    <row r="1" spans="1:11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6"/>
      <c r="K1" s="48"/>
    </row>
    <row r="5" spans="1:11" x14ac:dyDescent="0.25">
      <c r="B5" s="44" t="s">
        <v>224</v>
      </c>
      <c r="C5" s="44"/>
      <c r="D5" s="44"/>
      <c r="E5" s="44"/>
      <c r="F5" s="44"/>
      <c r="G5" s="44"/>
      <c r="H5" s="44"/>
      <c r="I5" s="44"/>
      <c r="J5" s="44"/>
    </row>
    <row r="11" spans="1:11" x14ac:dyDescent="0.25">
      <c r="B11" s="43" t="s">
        <v>217</v>
      </c>
      <c r="C11" s="43"/>
      <c r="D11" s="43"/>
      <c r="E11" s="43"/>
      <c r="F11" s="43"/>
      <c r="G11" s="43"/>
      <c r="H11" s="43"/>
      <c r="I11" s="43"/>
      <c r="J11" s="43"/>
    </row>
    <row r="12" spans="1:11" x14ac:dyDescent="0.25">
      <c r="B12" s="31"/>
      <c r="C12" s="31"/>
      <c r="D12" s="31"/>
      <c r="E12" s="31"/>
      <c r="F12" s="31"/>
      <c r="G12" s="31"/>
      <c r="H12" s="31"/>
      <c r="I12" s="31"/>
      <c r="J12" s="31"/>
    </row>
    <row r="14" spans="1:11" x14ac:dyDescent="0.25">
      <c r="B14" s="43" t="s">
        <v>218</v>
      </c>
      <c r="C14" s="43"/>
      <c r="D14" s="43"/>
      <c r="E14" s="43"/>
      <c r="F14" s="43"/>
      <c r="G14" s="43"/>
      <c r="H14" s="43"/>
      <c r="I14" s="43"/>
      <c r="J14" s="43"/>
    </row>
    <row r="15" spans="1:11" x14ac:dyDescent="0.25">
      <c r="B15" s="43" t="s">
        <v>219</v>
      </c>
      <c r="C15" s="43"/>
      <c r="D15" s="43"/>
      <c r="E15" s="43"/>
      <c r="F15" s="43"/>
      <c r="G15" s="43"/>
      <c r="H15" s="43"/>
      <c r="I15" s="43"/>
      <c r="J15" s="43"/>
    </row>
    <row r="16" spans="1:11" x14ac:dyDescent="0.25">
      <c r="B16" s="31"/>
      <c r="C16" s="31"/>
      <c r="D16" s="31"/>
      <c r="E16" s="31"/>
      <c r="F16" s="31"/>
      <c r="G16" s="31"/>
      <c r="H16" s="31"/>
      <c r="I16" s="31"/>
      <c r="J16" s="31"/>
    </row>
    <row r="18" spans="2:10" x14ac:dyDescent="0.25">
      <c r="B18" s="43" t="s">
        <v>220</v>
      </c>
      <c r="C18" s="43"/>
      <c r="D18" s="43"/>
      <c r="E18" s="43"/>
      <c r="F18" s="43"/>
      <c r="G18" s="43"/>
      <c r="H18" s="43"/>
      <c r="I18" s="43"/>
      <c r="J18" s="43"/>
    </row>
    <row r="19" spans="2:10" x14ac:dyDescent="0.25">
      <c r="B19" s="43" t="s">
        <v>221</v>
      </c>
      <c r="C19" s="43"/>
      <c r="D19" s="43"/>
      <c r="E19" s="43"/>
      <c r="F19" s="43"/>
      <c r="G19" s="43"/>
      <c r="H19" s="43"/>
      <c r="I19" s="43"/>
      <c r="J19" s="43"/>
    </row>
    <row r="20" spans="2:10" x14ac:dyDescent="0.25">
      <c r="B20" s="44" t="s">
        <v>222</v>
      </c>
      <c r="C20" s="44"/>
      <c r="D20" s="44"/>
      <c r="E20" s="44"/>
      <c r="F20" s="44"/>
      <c r="G20" s="44"/>
      <c r="H20" s="44"/>
      <c r="I20" s="44"/>
      <c r="J20" s="44"/>
    </row>
    <row r="21" spans="2:10" x14ac:dyDescent="0.25">
      <c r="B21" s="32"/>
      <c r="C21" s="32"/>
      <c r="D21" s="32"/>
      <c r="E21" s="32"/>
      <c r="F21" s="32"/>
      <c r="G21" s="32"/>
      <c r="H21" s="32"/>
      <c r="I21" s="32"/>
      <c r="J21" s="32"/>
    </row>
    <row r="23" spans="2:10" x14ac:dyDescent="0.25">
      <c r="B23" s="43" t="s">
        <v>223</v>
      </c>
      <c r="C23" s="43"/>
      <c r="D23" s="43"/>
      <c r="E23" s="43"/>
      <c r="F23" s="43"/>
      <c r="G23" s="43"/>
      <c r="H23" s="43"/>
      <c r="I23" s="43"/>
      <c r="J23" s="43"/>
    </row>
  </sheetData>
  <mergeCells count="12">
    <mergeCell ref="B23:J23"/>
    <mergeCell ref="B20:J20"/>
    <mergeCell ref="B19:J19"/>
    <mergeCell ref="B18:J18"/>
    <mergeCell ref="B15:J15"/>
    <mergeCell ref="B14:J14"/>
    <mergeCell ref="B11:J11"/>
    <mergeCell ref="B5:J5"/>
    <mergeCell ref="A1:B1"/>
    <mergeCell ref="C1:D1"/>
    <mergeCell ref="E1:F1"/>
    <mergeCell ref="G1:K1"/>
  </mergeCells>
  <hyperlinks>
    <hyperlink ref="E1:F1" r:id="rId1" display="mieux-gerer-son-argent.com 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6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SUM(B25:B26)</f>
        <v>0</v>
      </c>
      <c r="G9" s="19" t="s">
        <v>42</v>
      </c>
      <c r="H9" s="20">
        <f>Tableau4913273252[Montant]-Tableau49[Montant]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SUM(B29:B35)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SUM(B38)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SUM(B8:B39)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140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141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142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143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/>
      <c r="B23" s="2"/>
      <c r="C23" s="2"/>
      <c r="D23" s="2"/>
      <c r="E23" s="2"/>
      <c r="G23" s="23"/>
      <c r="H23" s="23"/>
    </row>
    <row r="24" spans="1:11" ht="15" customHeight="1" x14ac:dyDescent="0.25">
      <c r="A24" s="3" t="s">
        <v>20</v>
      </c>
      <c r="B24" s="1"/>
      <c r="C24" s="2"/>
      <c r="D24" s="2"/>
      <c r="E24" s="2"/>
      <c r="G24" s="23"/>
      <c r="H24" s="23"/>
    </row>
    <row r="25" spans="1:11" ht="15" customHeight="1" x14ac:dyDescent="0.25">
      <c r="A25" s="2" t="s">
        <v>144</v>
      </c>
      <c r="B25" s="2"/>
      <c r="C25" s="1"/>
      <c r="D25" s="1"/>
      <c r="E25" s="1"/>
      <c r="G25" s="23"/>
      <c r="H25" s="23"/>
    </row>
    <row r="26" spans="1:11" ht="15" customHeight="1" x14ac:dyDescent="0.25">
      <c r="A26" s="2" t="s">
        <v>23</v>
      </c>
      <c r="B26" s="2"/>
      <c r="C26" s="1"/>
      <c r="D26" s="1"/>
      <c r="E26" s="1"/>
      <c r="G26" s="23"/>
      <c r="H26" s="23"/>
    </row>
    <row r="27" spans="1:11" ht="15" customHeight="1" x14ac:dyDescent="0.25">
      <c r="C27" s="2"/>
      <c r="D27" s="49" t="s">
        <v>39</v>
      </c>
      <c r="E27" s="49"/>
      <c r="G27" s="23"/>
      <c r="H27" s="23"/>
    </row>
    <row r="28" spans="1:11" ht="15" customHeight="1" x14ac:dyDescent="0.25">
      <c r="A28" s="3" t="s">
        <v>24</v>
      </c>
      <c r="B28" s="1"/>
      <c r="C28" s="2"/>
      <c r="G28" s="23"/>
      <c r="H28" s="23"/>
    </row>
    <row r="29" spans="1:11" ht="15" customHeight="1" x14ac:dyDescent="0.25">
      <c r="A29" s="2" t="s">
        <v>145</v>
      </c>
      <c r="B29" s="2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146</v>
      </c>
      <c r="B30" s="2"/>
      <c r="C30" s="2"/>
      <c r="D30" s="6" t="s">
        <v>33</v>
      </c>
      <c r="E30" s="6">
        <f>E22-B40</f>
        <v>0</v>
      </c>
      <c r="G30" s="23"/>
      <c r="H30" s="23"/>
    </row>
    <row r="31" spans="1:11" ht="15" customHeight="1" x14ac:dyDescent="0.25">
      <c r="A31" s="2" t="s">
        <v>147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148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149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150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151</v>
      </c>
      <c r="B35" s="2"/>
      <c r="C35" s="1"/>
      <c r="D35" s="1"/>
      <c r="E35" s="1"/>
      <c r="G35" s="23"/>
      <c r="H35" s="23"/>
    </row>
    <row r="36" spans="1:8" ht="15" customHeight="1" x14ac:dyDescent="0.25">
      <c r="A36" s="2"/>
      <c r="B36" s="2"/>
      <c r="C36" s="3"/>
      <c r="D36" s="3"/>
      <c r="E36" s="3"/>
      <c r="G36" s="23"/>
      <c r="H36" s="23"/>
    </row>
    <row r="37" spans="1:8" ht="15" customHeight="1" x14ac:dyDescent="0.25">
      <c r="A37" s="3" t="s">
        <v>29</v>
      </c>
      <c r="B37" s="1"/>
      <c r="G37" s="23"/>
      <c r="H37" s="23"/>
    </row>
    <row r="38" spans="1:8" ht="15" customHeight="1" x14ac:dyDescent="0.25">
      <c r="A38" s="2" t="s">
        <v>55</v>
      </c>
      <c r="B38" s="2"/>
      <c r="G38" s="23"/>
      <c r="H38" s="23"/>
    </row>
    <row r="39" spans="1:8" ht="15" customHeight="1" x14ac:dyDescent="0.25">
      <c r="A39" s="2"/>
      <c r="B39" s="2"/>
      <c r="G39" s="23"/>
      <c r="H39" s="23"/>
    </row>
    <row r="40" spans="1:8" ht="15" customHeight="1" x14ac:dyDescent="0.25">
      <c r="A40" s="3" t="s">
        <v>32</v>
      </c>
      <c r="B40" s="3">
        <f>SUM(B7:B39)</f>
        <v>0</v>
      </c>
      <c r="G40" s="23"/>
      <c r="H40" s="23"/>
    </row>
    <row r="41" spans="1:8" ht="15" customHeight="1" x14ac:dyDescent="0.25"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ignoredErrors>
    <ignoredError sqref="H7:H8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Tableau4913273257[Montant]-Tableau49[Montant]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152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153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154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155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156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157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158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159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160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161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162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163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164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7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Tableau4913273263[Montant]-Tableau49[Montant]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165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166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167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168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169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177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170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171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172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173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174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175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176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Tableau49132768[Montant]-Tableau49[Montant]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178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179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180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181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182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183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184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185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186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187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188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189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190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4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Tableau49132773[Montant]-Tableau49[Montant]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191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192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193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194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195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196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197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198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199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200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201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202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203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7" workbookViewId="0">
      <selection activeCell="B8" sqref="B8:B40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15-06-2013'!E12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15-06-2013'!H10</f>
        <v>2800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Tableau49132778[Montant]-Tableau49[Montant]</f>
        <v>2800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204</v>
      </c>
      <c r="B19" s="2"/>
      <c r="C19" s="2"/>
      <c r="D19" s="7" t="s">
        <v>2</v>
      </c>
      <c r="E19" s="7">
        <v>1600</v>
      </c>
      <c r="G19" s="23"/>
      <c r="H19" s="23"/>
      <c r="K19" s="24"/>
    </row>
    <row r="20" spans="1:11" ht="15" customHeight="1" x14ac:dyDescent="0.25">
      <c r="A20" s="2" t="s">
        <v>205</v>
      </c>
      <c r="B20" s="2"/>
      <c r="C20" s="1"/>
      <c r="D20" s="7" t="s">
        <v>3</v>
      </c>
      <c r="E20" s="7">
        <v>1050</v>
      </c>
      <c r="G20" s="23"/>
      <c r="H20" s="23"/>
      <c r="K20" s="24"/>
    </row>
    <row r="21" spans="1:11" ht="15" customHeight="1" x14ac:dyDescent="0.25">
      <c r="A21" s="2" t="s">
        <v>206</v>
      </c>
      <c r="B21" s="2"/>
      <c r="C21" s="1"/>
      <c r="D21" s="7" t="s">
        <v>4</v>
      </c>
      <c r="E21" s="7">
        <v>150</v>
      </c>
      <c r="G21" s="23"/>
      <c r="H21" s="23"/>
      <c r="K21" s="24"/>
    </row>
    <row r="22" spans="1:11" ht="15" customHeight="1" x14ac:dyDescent="0.25">
      <c r="A22" s="2" t="s">
        <v>207</v>
      </c>
      <c r="B22" s="2"/>
      <c r="C22" s="2"/>
      <c r="D22" s="8" t="s">
        <v>5</v>
      </c>
      <c r="E22" s="8">
        <f>SUM(E19:E21)</f>
        <v>2800</v>
      </c>
      <c r="G22" s="23"/>
      <c r="H22" s="23"/>
    </row>
    <row r="23" spans="1:11" ht="15" customHeight="1" x14ac:dyDescent="0.25">
      <c r="A23" s="2" t="s">
        <v>208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209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210</v>
      </c>
      <c r="B30" s="2"/>
      <c r="C30" s="2"/>
      <c r="D30" s="6" t="s">
        <v>33</v>
      </c>
      <c r="E30" s="6">
        <f>E22-B41</f>
        <v>2800</v>
      </c>
      <c r="G30" s="23"/>
      <c r="H30" s="23"/>
    </row>
    <row r="31" spans="1:11" ht="15" customHeight="1" x14ac:dyDescent="0.25">
      <c r="A31" s="2" t="s">
        <v>211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212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213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214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215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216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C2" zoomScaleNormal="100" workbookViewId="0">
      <selection activeCell="E9" sqref="E9"/>
    </sheetView>
  </sheetViews>
  <sheetFormatPr baseColWidth="10" defaultColWidth="9.140625" defaultRowHeight="15" x14ac:dyDescent="0.25"/>
  <cols>
    <col min="1" max="1" width="31.85546875" style="4" customWidth="1"/>
    <col min="2" max="2" width="22.140625" style="4" customWidth="1"/>
    <col min="3" max="3" width="14.7109375" style="4" customWidth="1"/>
    <col min="4" max="4" width="33.28515625" style="4" bestFit="1" customWidth="1"/>
    <col min="5" max="5" width="26.28515625" style="4" customWidth="1"/>
    <col min="6" max="6" width="14.7109375" style="4" customWidth="1"/>
    <col min="7" max="7" width="34" style="4" bestFit="1" customWidth="1"/>
    <col min="8" max="8" width="15" style="4" bestFit="1" customWidth="1"/>
    <col min="9" max="9" width="14.7109375" style="4" customWidth="1"/>
    <col min="10" max="10" width="34" style="4" bestFit="1" customWidth="1"/>
    <col min="11" max="11" width="16.42578125" style="4" bestFit="1" customWidth="1"/>
    <col min="12" max="14" width="9.140625" style="4"/>
    <col min="15" max="15" width="26" style="4" bestFit="1" customWidth="1"/>
    <col min="16" max="16" width="10.7109375" style="4" bestFit="1" customWidth="1"/>
    <col min="17" max="16384" width="9.140625" style="4"/>
  </cols>
  <sheetData>
    <row r="1" spans="1:16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  <c r="L1" s="30"/>
    </row>
    <row r="2" spans="1:16" x14ac:dyDescent="0.25">
      <c r="K2" s="30"/>
      <c r="L2" s="30"/>
    </row>
    <row r="4" spans="1:16" x14ac:dyDescent="0.25">
      <c r="A4" s="49" t="s">
        <v>64</v>
      </c>
      <c r="B4" s="49"/>
      <c r="D4" s="49" t="s">
        <v>63</v>
      </c>
      <c r="E4" s="49"/>
      <c r="G4" s="49" t="s">
        <v>65</v>
      </c>
      <c r="H4" s="49"/>
      <c r="J4" s="49" t="s">
        <v>225</v>
      </c>
      <c r="K4" s="49"/>
    </row>
    <row r="5" spans="1:16" x14ac:dyDescent="0.25">
      <c r="C5" s="5"/>
      <c r="O5" s="6"/>
      <c r="P5" s="6"/>
    </row>
    <row r="6" spans="1:16" x14ac:dyDescent="0.25">
      <c r="A6" s="12" t="s">
        <v>34</v>
      </c>
      <c r="B6" s="12" t="s">
        <v>1</v>
      </c>
      <c r="C6" s="1"/>
      <c r="D6" s="13" t="s">
        <v>0</v>
      </c>
      <c r="E6" s="13" t="s">
        <v>1</v>
      </c>
      <c r="G6" s="22" t="s">
        <v>33</v>
      </c>
      <c r="H6" s="22" t="s">
        <v>1</v>
      </c>
      <c r="J6" s="12" t="s">
        <v>226</v>
      </c>
      <c r="K6" s="12" t="s">
        <v>1</v>
      </c>
    </row>
    <row r="7" spans="1:16" x14ac:dyDescent="0.25">
      <c r="A7" s="3" t="s">
        <v>66</v>
      </c>
      <c r="B7" s="3">
        <f>Janvier!E12</f>
        <v>0</v>
      </c>
      <c r="C7" s="2"/>
      <c r="D7" s="8" t="s">
        <v>66</v>
      </c>
      <c r="E7" s="8">
        <f>Janvier!E22</f>
        <v>0</v>
      </c>
      <c r="G7" s="6" t="s">
        <v>66</v>
      </c>
      <c r="H7" s="6">
        <f>Tableau4913[Montant]</f>
        <v>0</v>
      </c>
      <c r="J7" s="18" t="s">
        <v>35</v>
      </c>
      <c r="K7" s="16"/>
    </row>
    <row r="8" spans="1:16" x14ac:dyDescent="0.25">
      <c r="A8" s="3" t="s">
        <v>67</v>
      </c>
      <c r="B8" s="35">
        <f>Février!E12</f>
        <v>60000</v>
      </c>
      <c r="C8" s="2"/>
      <c r="D8" s="8" t="s">
        <v>67</v>
      </c>
      <c r="E8" s="41">
        <f>Février!E22</f>
        <v>120000</v>
      </c>
      <c r="G8" s="6" t="s">
        <v>67</v>
      </c>
      <c r="H8" s="39">
        <f>Tableau491327[Montant]</f>
        <v>60000</v>
      </c>
      <c r="J8" s="33" t="s">
        <v>7</v>
      </c>
      <c r="K8" s="36">
        <f>SUM(Janvier!E7+Février!E7+Mars!E7+Avril!E7+Mai!E7+Juin!E7+Juillet!E7+Août!E7+Septembre!E7+Octobre!E7+Novembre!E7+Décembre!E7)</f>
        <v>130000</v>
      </c>
    </row>
    <row r="9" spans="1:16" x14ac:dyDescent="0.25">
      <c r="A9" s="3" t="s">
        <v>68</v>
      </c>
      <c r="B9" s="3">
        <f>Mars!E12</f>
        <v>70000</v>
      </c>
      <c r="C9" s="2"/>
      <c r="D9" s="8" t="s">
        <v>68</v>
      </c>
      <c r="E9" s="41">
        <f>Mars!E22</f>
        <v>120000</v>
      </c>
      <c r="G9" s="6" t="s">
        <v>68</v>
      </c>
      <c r="H9" s="39">
        <f>Tableau49132732[Montant]</f>
        <v>50000</v>
      </c>
      <c r="J9" s="33" t="s">
        <v>17</v>
      </c>
      <c r="K9" s="16">
        <f>SUM(Janvier!E8+Février!E8+Mars!E8+Avril!E8+Mai!E8+Juin!E8+Juillet!E8+Août!E8+Septembre!E8+Octobre!E8+Novembre!E8+Décembre!E8)</f>
        <v>0</v>
      </c>
    </row>
    <row r="10" spans="1:16" x14ac:dyDescent="0.25">
      <c r="A10" s="3" t="s">
        <v>69</v>
      </c>
      <c r="B10" s="3">
        <f>Avril!E12</f>
        <v>0</v>
      </c>
      <c r="C10" s="2"/>
      <c r="D10" s="8" t="s">
        <v>69</v>
      </c>
      <c r="E10" s="8">
        <f>Avril!E22</f>
        <v>0</v>
      </c>
      <c r="G10" s="6" t="s">
        <v>69</v>
      </c>
      <c r="H10" s="6">
        <f>Tableau4913273237[Montant]</f>
        <v>0</v>
      </c>
      <c r="J10" s="33" t="s">
        <v>20</v>
      </c>
      <c r="K10" s="16">
        <f>SUM(Janvier!E9+Février!E9+Mars!E9+Avril!E9+Mai!E9+Juin!E9+Juillet!E9+Août!E9+Septembre!E9+Octobre!E9+Novembre!E9+Décembre!E9)</f>
        <v>0</v>
      </c>
    </row>
    <row r="11" spans="1:16" x14ac:dyDescent="0.25">
      <c r="A11" s="3" t="s">
        <v>70</v>
      </c>
      <c r="B11" s="3">
        <f>Mai!E12</f>
        <v>0</v>
      </c>
      <c r="C11" s="2"/>
      <c r="D11" s="28" t="s">
        <v>70</v>
      </c>
      <c r="E11" s="8">
        <f>Mai!E22</f>
        <v>0</v>
      </c>
      <c r="G11" s="29" t="s">
        <v>70</v>
      </c>
      <c r="H11" s="29">
        <f>Tableau4913273242[Montant]</f>
        <v>0</v>
      </c>
      <c r="J11" s="33" t="s">
        <v>24</v>
      </c>
      <c r="K11" s="16">
        <f>SUM(Janvier!E10+Février!E10+Mars!E10+Avril!E10+Mai!E10+Juin!E10+Juillet!E10+Août!E10+Septembre!E10+Octobre!E10+Novembre!E10+Décembre!E10)</f>
        <v>0</v>
      </c>
    </row>
    <row r="12" spans="1:16" x14ac:dyDescent="0.25">
      <c r="A12" s="3" t="s">
        <v>71</v>
      </c>
      <c r="B12" s="3">
        <f>Juin!E12</f>
        <v>0</v>
      </c>
      <c r="C12" s="2"/>
      <c r="D12" s="28" t="s">
        <v>71</v>
      </c>
      <c r="E12" s="8">
        <f>Juin!E22</f>
        <v>0</v>
      </c>
      <c r="G12" s="29" t="s">
        <v>71</v>
      </c>
      <c r="H12" s="29">
        <f>Tableau4913273247[Montant]</f>
        <v>0</v>
      </c>
      <c r="J12" s="15" t="s">
        <v>29</v>
      </c>
      <c r="K12" s="16">
        <f>SUM(Janvier!E11+Février!E11+Mars!E11+Avril!E11+Mai!E11+Juin!E11+Juillet!E11+Août!E11+Septembre!E11+Octobre!E11+Novembre!E11+Décembre!E11)</f>
        <v>0</v>
      </c>
    </row>
    <row r="13" spans="1:16" x14ac:dyDescent="0.25">
      <c r="A13" s="3" t="s">
        <v>72</v>
      </c>
      <c r="B13" s="3">
        <f>Juillet!E12</f>
        <v>0</v>
      </c>
      <c r="C13" s="2"/>
      <c r="D13" s="28" t="s">
        <v>72</v>
      </c>
      <c r="E13" s="8">
        <f>Juillet!E22</f>
        <v>0</v>
      </c>
      <c r="G13" s="29" t="s">
        <v>72</v>
      </c>
      <c r="H13" s="29">
        <f>Tableau4913273252[Montant]</f>
        <v>0</v>
      </c>
      <c r="J13" s="17" t="s">
        <v>32</v>
      </c>
      <c r="K13" s="37">
        <f>SUM(Janvier!E12+Février!E12+Mars!E12+Avril!E12+Mai!E12+Juin!E12+Juillet!E12+Août!E12+Septembre!E12+Octobre!E12+Novembre!E12+Décembre!E12)</f>
        <v>130000</v>
      </c>
    </row>
    <row r="14" spans="1:16" x14ac:dyDescent="0.25">
      <c r="A14" s="3" t="s">
        <v>73</v>
      </c>
      <c r="B14" s="3">
        <f>Août!E12</f>
        <v>0</v>
      </c>
      <c r="C14" s="2"/>
      <c r="D14" s="8" t="s">
        <v>73</v>
      </c>
      <c r="E14" s="8">
        <f>Août!E22</f>
        <v>0</v>
      </c>
      <c r="G14" s="29" t="s">
        <v>73</v>
      </c>
      <c r="H14" s="29">
        <f>Tableau4913273257[Montant]</f>
        <v>0</v>
      </c>
      <c r="J14" s="16"/>
      <c r="K14" s="33"/>
    </row>
    <row r="15" spans="1:16" x14ac:dyDescent="0.25">
      <c r="A15" s="3" t="s">
        <v>74</v>
      </c>
      <c r="B15" s="3">
        <f>Septembre!E12</f>
        <v>0</v>
      </c>
      <c r="C15" s="2"/>
      <c r="D15" s="8" t="s">
        <v>74</v>
      </c>
      <c r="E15" s="8">
        <f>Septembre!E22</f>
        <v>0</v>
      </c>
      <c r="G15" s="29" t="s">
        <v>74</v>
      </c>
      <c r="H15" s="29">
        <f>Tableau4913273263[Montant]</f>
        <v>0</v>
      </c>
      <c r="J15" s="18" t="s">
        <v>227</v>
      </c>
      <c r="K15" s="33"/>
    </row>
    <row r="16" spans="1:16" x14ac:dyDescent="0.25">
      <c r="A16" s="3" t="s">
        <v>77</v>
      </c>
      <c r="B16" s="3">
        <f>Octobre!E12</f>
        <v>0</v>
      </c>
      <c r="C16" s="1"/>
      <c r="D16" s="28" t="s">
        <v>77</v>
      </c>
      <c r="E16" s="8">
        <f>Octobre!E22</f>
        <v>0</v>
      </c>
      <c r="G16" s="29" t="s">
        <v>77</v>
      </c>
      <c r="H16" s="29">
        <f>Tableau49132768[Montant]</f>
        <v>0</v>
      </c>
      <c r="J16" s="16" t="s">
        <v>8</v>
      </c>
      <c r="K16" s="42">
        <f>SUM(Janvier!B8+Février!B8+Mars!B8+Avril!B8+Mai!B8+Juin!B8+Juillet!B8+Août!B8+Septembre!B8+Octobre!B8+Novembre!B8+Décembre!B8)</f>
        <v>55000</v>
      </c>
    </row>
    <row r="17" spans="1:11" x14ac:dyDescent="0.25">
      <c r="A17" s="27" t="s">
        <v>75</v>
      </c>
      <c r="B17" s="3">
        <f>Novembre!E12</f>
        <v>0</v>
      </c>
      <c r="C17" s="1"/>
      <c r="D17" s="28" t="s">
        <v>75</v>
      </c>
      <c r="E17" s="8">
        <f>Novembre!E22</f>
        <v>0</v>
      </c>
      <c r="G17" s="29" t="s">
        <v>75</v>
      </c>
      <c r="H17" s="29">
        <f>Tableau49132773[Montant]</f>
        <v>0</v>
      </c>
      <c r="J17" s="16" t="s">
        <v>9</v>
      </c>
      <c r="K17" s="33">
        <f>SUM(Janvier!B9+Février!B9+Mars!B9+Avril!B9+Mai!B9+Juin!B9+Juillet!B9+Août!B9+Septembre!B9+Octobre!B9+Novembre!B9+Décembre!B9)</f>
        <v>0</v>
      </c>
    </row>
    <row r="18" spans="1:11" x14ac:dyDescent="0.25">
      <c r="A18" s="3" t="s">
        <v>76</v>
      </c>
      <c r="B18" s="3">
        <f>Décembre!E12</f>
        <v>0</v>
      </c>
      <c r="C18" s="2"/>
      <c r="D18" s="28" t="s">
        <v>76</v>
      </c>
      <c r="E18" s="8">
        <f>Décembre!E22</f>
        <v>2800</v>
      </c>
      <c r="G18" s="29" t="s">
        <v>76</v>
      </c>
      <c r="H18" s="29">
        <f>Tableau49132778[Montant]</f>
        <v>2800</v>
      </c>
      <c r="J18" s="16" t="s">
        <v>10</v>
      </c>
      <c r="K18" s="33" t="e">
        <f>SUM(Janvier!B10+Février!#REF!+Mars!B10+Avril!B10+Mai!B10+Juin!B10+Juillet!B10+Août!B10+Septembre!B10+Octobre!B10+Novembre!B10+Décembre!B10)</f>
        <v>#REF!</v>
      </c>
    </row>
    <row r="19" spans="1:11" x14ac:dyDescent="0.25">
      <c r="A19" s="3"/>
      <c r="B19" s="3"/>
      <c r="C19" s="2"/>
      <c r="J19" s="16" t="s">
        <v>11</v>
      </c>
      <c r="K19" s="33">
        <f>SUM(Janvier!B11+Février!B10+Mars!B11+Avril!B11+Mai!B11+Juin!B11+Juillet!B11+Août!B11+Septembre!B11+Octobre!B11+Novembre!B11+Décembre!B11)</f>
        <v>30000</v>
      </c>
    </row>
    <row r="20" spans="1:11" x14ac:dyDescent="0.25">
      <c r="A20" s="3"/>
      <c r="B20" s="3"/>
      <c r="C20" s="1"/>
      <c r="J20" s="16" t="s">
        <v>12</v>
      </c>
      <c r="K20" s="33">
        <f>SUM(Janvier!B12+Février!B11+Mars!B12+Avril!B12+Mai!B12+Juin!B12+Juillet!B12+Août!B12+Septembre!B12+Octobre!B12+Novembre!B12+Décembre!B12)</f>
        <v>30000</v>
      </c>
    </row>
    <row r="21" spans="1:11" x14ac:dyDescent="0.25">
      <c r="A21" s="3"/>
      <c r="B21" s="26"/>
      <c r="C21" s="1"/>
      <c r="J21" s="16" t="s">
        <v>13</v>
      </c>
      <c r="K21" s="33">
        <f>SUM(Janvier!B13+Février!B12+Mars!B13+Avril!B13+Mai!B13+Juin!B13+Juillet!B13+Août!B13+Septembre!B13+Octobre!B13+Novembre!B13+Décembre!B13)</f>
        <v>0</v>
      </c>
    </row>
    <row r="22" spans="1:11" x14ac:dyDescent="0.25">
      <c r="A22" s="3"/>
      <c r="B22" s="26"/>
      <c r="C22" s="2"/>
      <c r="J22" s="16" t="s">
        <v>14</v>
      </c>
      <c r="K22" s="33">
        <f>SUM(Janvier!B14+Février!B13+Mars!B14+Avril!B14+Mai!B14+Juin!B14+Juillet!B14+Août!B14+Septembre!B14+Octobre!B14+Novembre!B14+Décembre!B14)</f>
        <v>0</v>
      </c>
    </row>
    <row r="23" spans="1:11" x14ac:dyDescent="0.25">
      <c r="A23" s="3"/>
      <c r="B23" s="3"/>
      <c r="C23" s="2"/>
      <c r="D23" s="2"/>
      <c r="E23" s="2"/>
      <c r="J23" s="16" t="s">
        <v>15</v>
      </c>
      <c r="K23" s="33">
        <f>SUM(Janvier!B15+Février!B14+Mars!B15+Avril!B15+Mai!B15+Juin!B15+Juillet!B15+Août!B15+Septembre!B15+Octobre!B15+Novembre!B15+Décembre!B15)</f>
        <v>0</v>
      </c>
    </row>
    <row r="24" spans="1:11" x14ac:dyDescent="0.25">
      <c r="A24" s="3"/>
      <c r="B24" s="3"/>
      <c r="C24" s="2"/>
      <c r="D24" s="2"/>
      <c r="E24" s="2"/>
      <c r="J24" s="16" t="s">
        <v>16</v>
      </c>
      <c r="K24" s="33">
        <f>SUM(Janvier!B16+Février!B15+Mars!B16+Avril!B16+Mai!B16+Juin!B16+Juillet!B16+Août!B16+Septembre!B16+Octobre!B16+Novembre!B16+Décembre!B16)</f>
        <v>0</v>
      </c>
    </row>
    <row r="25" spans="1:11" x14ac:dyDescent="0.25">
      <c r="A25" s="3"/>
      <c r="B25" s="3"/>
      <c r="C25" s="1"/>
      <c r="D25" s="1"/>
      <c r="E25" s="1"/>
      <c r="J25" s="16" t="s">
        <v>23</v>
      </c>
      <c r="K25" s="16">
        <f>SUM(Janvier!B27+Février!B24+Mars!B27+Avril!B27+Mai!B27+Juin!B27+Juillet!B26+Août!B27+Septembre!B27+Octobre!B27+Novembre!B27+Décembre!B27)</f>
        <v>0</v>
      </c>
    </row>
    <row r="26" spans="1:11" x14ac:dyDescent="0.25">
      <c r="A26" s="26"/>
      <c r="B26" s="26"/>
      <c r="C26" s="1"/>
      <c r="D26" s="1"/>
      <c r="E26" s="1"/>
      <c r="J26" s="18" t="s">
        <v>228</v>
      </c>
      <c r="K26" s="18" t="e">
        <f>SUM(K16:K25)</f>
        <v>#REF!</v>
      </c>
    </row>
    <row r="27" spans="1:11" x14ac:dyDescent="0.25">
      <c r="A27" s="3"/>
      <c r="B27" s="26"/>
      <c r="C27" s="2"/>
      <c r="D27" s="2"/>
      <c r="E27" s="2"/>
      <c r="J27" s="16"/>
      <c r="K27" s="16"/>
    </row>
    <row r="28" spans="1:11" x14ac:dyDescent="0.25">
      <c r="A28" s="3"/>
      <c r="B28" s="3"/>
      <c r="C28" s="2"/>
      <c r="D28" s="2"/>
      <c r="E28" s="2"/>
      <c r="J28" s="16"/>
      <c r="K28" s="16"/>
    </row>
    <row r="29" spans="1:11" x14ac:dyDescent="0.25">
      <c r="A29" s="3"/>
      <c r="B29" s="3"/>
      <c r="C29" s="2"/>
      <c r="D29" s="2"/>
      <c r="E29" s="2"/>
      <c r="J29" s="16"/>
      <c r="K29" s="16"/>
    </row>
    <row r="30" spans="1:11" x14ac:dyDescent="0.25">
      <c r="A30" s="3"/>
      <c r="B30" s="3"/>
      <c r="C30" s="2"/>
      <c r="D30" s="2"/>
      <c r="E30" s="2"/>
      <c r="J30" s="16"/>
      <c r="K30" s="16"/>
    </row>
    <row r="31" spans="1:11" x14ac:dyDescent="0.25">
      <c r="A31" s="2"/>
      <c r="B31" s="2"/>
      <c r="C31" s="1"/>
      <c r="D31" s="1"/>
      <c r="E31" s="1"/>
      <c r="J31" s="16"/>
      <c r="K31" s="16"/>
    </row>
    <row r="32" spans="1:11" x14ac:dyDescent="0.25">
      <c r="A32" s="1"/>
      <c r="B32" s="1"/>
      <c r="C32" s="1"/>
      <c r="D32" s="1"/>
      <c r="E32" s="1"/>
      <c r="J32" s="16"/>
      <c r="K32" s="16"/>
    </row>
    <row r="33" spans="1:11" x14ac:dyDescent="0.25">
      <c r="A33" s="3"/>
      <c r="B33" s="1"/>
      <c r="C33" s="2"/>
      <c r="D33" s="2"/>
      <c r="E33" s="2"/>
      <c r="J33" s="16"/>
      <c r="K33" s="16"/>
    </row>
    <row r="34" spans="1:11" x14ac:dyDescent="0.25">
      <c r="A34" s="2"/>
      <c r="B34" s="2"/>
      <c r="C34" s="2"/>
      <c r="D34" s="2"/>
      <c r="E34" s="2"/>
      <c r="J34" s="16"/>
      <c r="K34" s="16"/>
    </row>
    <row r="35" spans="1:11" x14ac:dyDescent="0.25">
      <c r="A35" s="2"/>
      <c r="B35" s="2"/>
      <c r="C35" s="1"/>
      <c r="D35" s="1"/>
      <c r="E35" s="1"/>
      <c r="J35" s="16"/>
      <c r="K35" s="16"/>
    </row>
    <row r="36" spans="1:11" x14ac:dyDescent="0.25">
      <c r="A36" s="1"/>
      <c r="B36" s="1"/>
      <c r="C36" s="3"/>
      <c r="D36" s="3"/>
      <c r="E36" s="3"/>
      <c r="J36" s="16"/>
      <c r="K36" s="16"/>
    </row>
    <row r="37" spans="1:11" x14ac:dyDescent="0.25">
      <c r="A37" s="3"/>
      <c r="B37" s="3"/>
    </row>
    <row r="44" spans="1:11" x14ac:dyDescent="0.25">
      <c r="A44" s="9"/>
      <c r="B44" s="9"/>
      <c r="C44" s="9"/>
      <c r="D44" s="9"/>
      <c r="E44" s="9"/>
    </row>
  </sheetData>
  <mergeCells count="8">
    <mergeCell ref="G4:H4"/>
    <mergeCell ref="J4:K4"/>
    <mergeCell ref="G1:J1"/>
    <mergeCell ref="A1:B1"/>
    <mergeCell ref="C1:D1"/>
    <mergeCell ref="E1:F1"/>
    <mergeCell ref="A4:B4"/>
    <mergeCell ref="D4:E4"/>
  </mergeCells>
  <hyperlinks>
    <hyperlink ref="E1:F1" r:id="rId1" display="mieux-gerer-son-argent.com "/>
  </hyperlinks>
  <pageMargins left="0.7" right="0.7" top="0.75" bottom="0.75" header="0.3" footer="0.3"/>
  <pageSetup orientation="portrait" horizontalDpi="4294967293" verticalDpi="0" r:id="rId2"/>
  <ignoredErrors>
    <ignoredError sqref="B8 B9:B18" calculatedColumn="1"/>
  </ignoredErrors>
  <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31" workbookViewId="0">
      <selection activeCell="G7" sqref="G7"/>
    </sheetView>
  </sheetViews>
  <sheetFormatPr baseColWidth="10" defaultColWidth="9.140625" defaultRowHeight="15" x14ac:dyDescent="0.25"/>
  <cols>
    <col min="1" max="1" width="31.85546875" style="4" customWidth="1"/>
    <col min="2" max="2" width="22.140625" style="4" customWidth="1"/>
    <col min="3" max="3" width="14.7109375" style="4" customWidth="1"/>
    <col min="4" max="4" width="33.28515625" style="4" bestFit="1" customWidth="1"/>
    <col min="5" max="5" width="26.28515625" style="4" customWidth="1"/>
    <col min="6" max="6" width="14.7109375" style="4" customWidth="1"/>
    <col min="7" max="7" width="19.5703125" style="4" bestFit="1" customWidth="1"/>
    <col min="8" max="8" width="15" style="4" bestFit="1" customWidth="1"/>
    <col min="9" max="9" width="14.7109375" style="4" customWidth="1"/>
    <col min="10" max="10" width="34" style="4" bestFit="1" customWidth="1"/>
    <col min="11" max="11" width="16.42578125" style="4" bestFit="1" customWidth="1"/>
    <col min="12" max="14" width="9.140625" style="4"/>
    <col min="15" max="15" width="26" style="4" bestFit="1" customWidth="1"/>
    <col min="16" max="16" width="10.7109375" style="4" bestFit="1" customWidth="1"/>
    <col min="17" max="16384" width="9.140625" style="4"/>
  </cols>
  <sheetData>
    <row r="1" spans="1:16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6"/>
      <c r="K1" s="48"/>
    </row>
    <row r="4" spans="1:16" x14ac:dyDescent="0.25">
      <c r="A4" s="49" t="s">
        <v>37</v>
      </c>
      <c r="B4" s="49"/>
      <c r="D4" s="49" t="s">
        <v>36</v>
      </c>
      <c r="E4" s="49"/>
      <c r="G4" s="49" t="s">
        <v>38</v>
      </c>
      <c r="H4" s="49"/>
      <c r="J4" s="49" t="s">
        <v>39</v>
      </c>
      <c r="K4" s="49"/>
    </row>
    <row r="5" spans="1:16" x14ac:dyDescent="0.25">
      <c r="C5" s="5"/>
      <c r="O5" s="6"/>
      <c r="P5" s="6"/>
    </row>
    <row r="6" spans="1:16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13" t="s">
        <v>0</v>
      </c>
      <c r="H6" s="13" t="s">
        <v>1</v>
      </c>
      <c r="J6" s="11" t="s">
        <v>33</v>
      </c>
      <c r="K6" s="11" t="s">
        <v>1</v>
      </c>
    </row>
    <row r="7" spans="1:16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7" t="s">
        <v>230</v>
      </c>
      <c r="H7" s="40"/>
      <c r="J7" s="6" t="s">
        <v>33</v>
      </c>
      <c r="K7" s="6">
        <f>H10-B37</f>
        <v>0</v>
      </c>
    </row>
    <row r="8" spans="1:16" x14ac:dyDescent="0.25">
      <c r="A8" s="2" t="s">
        <v>8</v>
      </c>
      <c r="B8" s="2"/>
      <c r="C8" s="2"/>
      <c r="D8" s="15" t="s">
        <v>17</v>
      </c>
      <c r="E8" s="16">
        <f>SUM(B19:B20)</f>
        <v>0</v>
      </c>
      <c r="G8" s="7" t="s">
        <v>229</v>
      </c>
      <c r="H8" s="40"/>
    </row>
    <row r="9" spans="1:16" x14ac:dyDescent="0.25">
      <c r="A9" s="2" t="s">
        <v>9</v>
      </c>
      <c r="B9" s="2"/>
      <c r="C9" s="2"/>
      <c r="D9" s="15" t="s">
        <v>20</v>
      </c>
      <c r="E9" s="16">
        <f>SUM(B23:B25)</f>
        <v>0</v>
      </c>
      <c r="G9" s="7" t="s">
        <v>4</v>
      </c>
      <c r="H9" s="7"/>
    </row>
    <row r="10" spans="1:16" x14ac:dyDescent="0.25">
      <c r="A10" s="2" t="s">
        <v>10</v>
      </c>
      <c r="B10" s="2"/>
      <c r="C10" s="2"/>
      <c r="D10" s="15" t="s">
        <v>24</v>
      </c>
      <c r="E10" s="16">
        <f>SUM(B28:B31)</f>
        <v>0</v>
      </c>
      <c r="G10" s="8" t="s">
        <v>5</v>
      </c>
      <c r="H10" s="41">
        <f>SUM(H7:H9)</f>
        <v>0</v>
      </c>
    </row>
    <row r="11" spans="1:16" x14ac:dyDescent="0.25">
      <c r="A11" s="2" t="s">
        <v>11</v>
      </c>
      <c r="B11" s="2"/>
      <c r="C11" s="2"/>
      <c r="D11" s="15" t="s">
        <v>29</v>
      </c>
      <c r="E11" s="16">
        <f>SUM(B34:B35)</f>
        <v>0</v>
      </c>
    </row>
    <row r="12" spans="1:16" x14ac:dyDescent="0.25">
      <c r="A12" s="2" t="s">
        <v>12</v>
      </c>
      <c r="B12" s="2"/>
      <c r="C12" s="2"/>
      <c r="D12" s="17" t="s">
        <v>32</v>
      </c>
      <c r="E12" s="18">
        <f>SUM(B8:B35)</f>
        <v>0</v>
      </c>
    </row>
    <row r="13" spans="1:16" x14ac:dyDescent="0.25">
      <c r="A13" s="2" t="s">
        <v>13</v>
      </c>
      <c r="B13" s="2"/>
      <c r="C13" s="2"/>
    </row>
    <row r="14" spans="1:16" x14ac:dyDescent="0.25">
      <c r="A14" s="2" t="s">
        <v>14</v>
      </c>
      <c r="B14" s="2"/>
      <c r="C14" s="2"/>
      <c r="D14" s="2"/>
      <c r="E14" s="2"/>
    </row>
    <row r="15" spans="1:16" x14ac:dyDescent="0.25">
      <c r="A15" s="2" t="s">
        <v>15</v>
      </c>
      <c r="B15" s="2"/>
      <c r="C15" s="2"/>
      <c r="D15" s="2"/>
      <c r="E15" s="2"/>
    </row>
    <row r="16" spans="1:16" x14ac:dyDescent="0.25">
      <c r="A16" s="2" t="s">
        <v>16</v>
      </c>
      <c r="B16" s="2"/>
      <c r="C16" s="1"/>
    </row>
    <row r="17" spans="1:5" x14ac:dyDescent="0.25">
      <c r="A17" s="14"/>
      <c r="C17" s="1"/>
    </row>
    <row r="18" spans="1:5" x14ac:dyDescent="0.25">
      <c r="A18" s="3" t="s">
        <v>17</v>
      </c>
      <c r="B18" s="1"/>
      <c r="C18" s="2"/>
    </row>
    <row r="19" spans="1:5" x14ac:dyDescent="0.25">
      <c r="A19" s="2" t="s">
        <v>18</v>
      </c>
      <c r="B19" s="2"/>
      <c r="C19" s="2"/>
    </row>
    <row r="20" spans="1:5" x14ac:dyDescent="0.25">
      <c r="A20" s="2" t="s">
        <v>19</v>
      </c>
      <c r="B20" s="2"/>
      <c r="C20" s="1"/>
    </row>
    <row r="21" spans="1:5" x14ac:dyDescent="0.25">
      <c r="A21" s="2"/>
      <c r="B21" s="1"/>
      <c r="C21" s="1"/>
    </row>
    <row r="22" spans="1:5" x14ac:dyDescent="0.25">
      <c r="A22" s="3" t="s">
        <v>20</v>
      </c>
      <c r="B22" s="1"/>
      <c r="C22" s="2"/>
    </row>
    <row r="23" spans="1:5" x14ac:dyDescent="0.25">
      <c r="A23" s="2" t="s">
        <v>21</v>
      </c>
      <c r="B23" s="2"/>
      <c r="C23" s="2"/>
      <c r="D23" s="2"/>
      <c r="E23" s="2"/>
    </row>
    <row r="24" spans="1:5" x14ac:dyDescent="0.25">
      <c r="A24" s="2" t="s">
        <v>22</v>
      </c>
      <c r="B24" s="2"/>
      <c r="C24" s="2"/>
      <c r="D24" s="2"/>
      <c r="E24" s="2"/>
    </row>
    <row r="25" spans="1:5" x14ac:dyDescent="0.25">
      <c r="A25" s="2" t="s">
        <v>23</v>
      </c>
      <c r="B25" s="2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3" t="s">
        <v>24</v>
      </c>
      <c r="B27" s="1"/>
      <c r="C27" s="2"/>
      <c r="D27" s="2"/>
      <c r="E27" s="2"/>
    </row>
    <row r="28" spans="1:5" x14ac:dyDescent="0.25">
      <c r="A28" s="2" t="s">
        <v>25</v>
      </c>
      <c r="B28" s="2"/>
      <c r="C28" s="2"/>
      <c r="D28" s="2"/>
      <c r="E28" s="2"/>
    </row>
    <row r="29" spans="1:5" x14ac:dyDescent="0.25">
      <c r="A29" s="2" t="s">
        <v>26</v>
      </c>
      <c r="B29" s="2"/>
      <c r="C29" s="2"/>
      <c r="D29" s="2"/>
      <c r="E29" s="2"/>
    </row>
    <row r="30" spans="1:5" x14ac:dyDescent="0.25">
      <c r="A30" s="2" t="s">
        <v>27</v>
      </c>
      <c r="B30" s="2"/>
      <c r="C30" s="2"/>
      <c r="D30" s="2"/>
      <c r="E30" s="2"/>
    </row>
    <row r="31" spans="1:5" x14ac:dyDescent="0.25">
      <c r="A31" s="2" t="s">
        <v>28</v>
      </c>
      <c r="B31" s="2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3" t="s">
        <v>29</v>
      </c>
      <c r="B33" s="1"/>
      <c r="C33" s="2"/>
      <c r="D33" s="2"/>
      <c r="E33" s="2"/>
    </row>
    <row r="34" spans="1:5" x14ac:dyDescent="0.25">
      <c r="A34" s="2" t="s">
        <v>30</v>
      </c>
      <c r="B34" s="2"/>
      <c r="C34" s="2"/>
      <c r="D34" s="2"/>
      <c r="E34" s="2"/>
    </row>
    <row r="35" spans="1:5" x14ac:dyDescent="0.25">
      <c r="A35" s="2" t="s">
        <v>31</v>
      </c>
      <c r="B35" s="2"/>
      <c r="C35" s="1"/>
      <c r="D35" s="1"/>
      <c r="E35" s="1"/>
    </row>
    <row r="36" spans="1:5" x14ac:dyDescent="0.25">
      <c r="A36" s="1"/>
      <c r="B36" s="1"/>
      <c r="C36" s="3"/>
      <c r="D36" s="3"/>
      <c r="E36" s="3"/>
    </row>
    <row r="37" spans="1:5" x14ac:dyDescent="0.25">
      <c r="A37" s="3" t="s">
        <v>32</v>
      </c>
      <c r="B37" s="3">
        <f>SUM(B7:B35)</f>
        <v>0</v>
      </c>
    </row>
    <row r="44" spans="1:5" x14ac:dyDescent="0.25">
      <c r="A44" s="9"/>
      <c r="B44" s="9"/>
      <c r="C44" s="9"/>
      <c r="D44" s="9"/>
      <c r="E44" s="9"/>
    </row>
  </sheetData>
  <mergeCells count="8">
    <mergeCell ref="G1:K1"/>
    <mergeCell ref="A1:B1"/>
    <mergeCell ref="C1:D1"/>
    <mergeCell ref="E1:F1"/>
    <mergeCell ref="D4:E4"/>
    <mergeCell ref="A4:B4"/>
    <mergeCell ref="G4:H4"/>
    <mergeCell ref="J4:K4"/>
  </mergeCells>
  <hyperlinks>
    <hyperlink ref="E1:F1" r:id="rId1" display="mieux-gerer-son-argent.com "/>
  </hyperlinks>
  <pageMargins left="0.7" right="0.7" top="0.75" bottom="0.75" header="0.3" footer="0.3"/>
  <pageSetup orientation="landscape" horizontalDpi="4294967293" verticalDpi="0" r:id="rId2"/>
  <ignoredErrors>
    <ignoredError sqref="E8 E9:E12" calculatedColumn="1"/>
  </ignoredErrors>
  <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2" workbookViewId="0">
      <selection activeCell="H8" sqref="H8"/>
    </sheetView>
  </sheetViews>
  <sheetFormatPr baseColWidth="10" defaultColWidth="9.140625" defaultRowHeight="15" x14ac:dyDescent="0.25"/>
  <cols>
    <col min="1" max="1" width="31.85546875" style="4" customWidth="1"/>
    <col min="2" max="2" width="22.140625" style="4" customWidth="1"/>
    <col min="3" max="3" width="14.7109375" style="4" customWidth="1"/>
    <col min="4" max="4" width="33.28515625" style="4" bestFit="1" customWidth="1"/>
    <col min="5" max="5" width="26.28515625" style="4" customWidth="1"/>
    <col min="6" max="6" width="14.7109375" style="4" customWidth="1"/>
    <col min="7" max="7" width="19.5703125" style="4" bestFit="1" customWidth="1"/>
    <col min="8" max="8" width="15" style="4" bestFit="1" customWidth="1"/>
    <col min="9" max="9" width="14.7109375" style="4" customWidth="1"/>
    <col min="10" max="10" width="34" style="4" bestFit="1" customWidth="1"/>
    <col min="11" max="11" width="16.42578125" style="4" bestFit="1" customWidth="1"/>
    <col min="12" max="14" width="9.140625" style="4"/>
    <col min="15" max="15" width="26" style="4" bestFit="1" customWidth="1"/>
    <col min="16" max="16" width="10.7109375" style="4" bestFit="1" customWidth="1"/>
    <col min="17" max="16384" width="9.140625" style="4"/>
  </cols>
  <sheetData>
    <row r="1" spans="1:16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6"/>
      <c r="K1" s="48"/>
    </row>
    <row r="4" spans="1:16" x14ac:dyDescent="0.25">
      <c r="A4" s="49" t="s">
        <v>37</v>
      </c>
      <c r="B4" s="49"/>
      <c r="D4" s="49" t="s">
        <v>36</v>
      </c>
      <c r="E4" s="49"/>
      <c r="G4" s="49" t="s">
        <v>38</v>
      </c>
      <c r="H4" s="49"/>
      <c r="J4" s="49" t="s">
        <v>39</v>
      </c>
      <c r="K4" s="49"/>
    </row>
    <row r="5" spans="1:16" x14ac:dyDescent="0.25">
      <c r="C5" s="5"/>
      <c r="O5" s="6"/>
      <c r="P5" s="6"/>
    </row>
    <row r="6" spans="1:16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13" t="s">
        <v>0</v>
      </c>
      <c r="H6" s="13" t="s">
        <v>1</v>
      </c>
      <c r="J6" s="11" t="s">
        <v>33</v>
      </c>
      <c r="K6" s="11" t="s">
        <v>1</v>
      </c>
    </row>
    <row r="7" spans="1:16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7" t="s">
        <v>2</v>
      </c>
      <c r="H7" s="7"/>
      <c r="J7" s="6" t="s">
        <v>33</v>
      </c>
      <c r="K7" s="6">
        <f>H10-B37</f>
        <v>0</v>
      </c>
    </row>
    <row r="8" spans="1:16" x14ac:dyDescent="0.25">
      <c r="A8" s="2" t="s">
        <v>8</v>
      </c>
      <c r="B8" s="2"/>
      <c r="C8" s="2"/>
      <c r="D8" s="15" t="s">
        <v>17</v>
      </c>
      <c r="E8" s="16">
        <f>SUM(B19:B20)</f>
        <v>0</v>
      </c>
      <c r="G8" s="7" t="s">
        <v>3</v>
      </c>
      <c r="H8" s="7"/>
    </row>
    <row r="9" spans="1:16" x14ac:dyDescent="0.25">
      <c r="A9" s="2" t="s">
        <v>9</v>
      </c>
      <c r="B9" s="2"/>
      <c r="C9" s="2"/>
      <c r="D9" s="15" t="s">
        <v>20</v>
      </c>
      <c r="E9" s="16">
        <f>SUM(B23:B25)</f>
        <v>0</v>
      </c>
      <c r="G9" s="7" t="s">
        <v>4</v>
      </c>
      <c r="H9" s="7"/>
    </row>
    <row r="10" spans="1:16" x14ac:dyDescent="0.25">
      <c r="A10" s="2" t="s">
        <v>10</v>
      </c>
      <c r="B10" s="2"/>
      <c r="C10" s="2"/>
      <c r="D10" s="15" t="s">
        <v>24</v>
      </c>
      <c r="E10" s="16">
        <f>SUM(B28:B31)</f>
        <v>0</v>
      </c>
      <c r="G10" s="8" t="s">
        <v>5</v>
      </c>
      <c r="H10" s="8">
        <f>SUM(H7:H9)</f>
        <v>0</v>
      </c>
    </row>
    <row r="11" spans="1:16" x14ac:dyDescent="0.25">
      <c r="A11" s="2" t="s">
        <v>11</v>
      </c>
      <c r="B11" s="2"/>
      <c r="C11" s="2"/>
      <c r="D11" s="15" t="s">
        <v>29</v>
      </c>
      <c r="E11" s="16">
        <f>SUM(B34:B35)</f>
        <v>0</v>
      </c>
    </row>
    <row r="12" spans="1:16" x14ac:dyDescent="0.25">
      <c r="A12" s="2" t="s">
        <v>12</v>
      </c>
      <c r="B12" s="2"/>
      <c r="C12" s="2"/>
      <c r="D12" s="17" t="s">
        <v>32</v>
      </c>
      <c r="E12" s="18">
        <f>SUM(B8:B35)</f>
        <v>0</v>
      </c>
    </row>
    <row r="13" spans="1:16" x14ac:dyDescent="0.25">
      <c r="A13" s="2" t="s">
        <v>13</v>
      </c>
      <c r="B13" s="2"/>
      <c r="C13" s="2"/>
    </row>
    <row r="14" spans="1:16" x14ac:dyDescent="0.25">
      <c r="A14" s="2" t="s">
        <v>14</v>
      </c>
      <c r="B14" s="2"/>
      <c r="C14" s="2"/>
      <c r="D14" s="2"/>
      <c r="E14" s="2"/>
    </row>
    <row r="15" spans="1:16" x14ac:dyDescent="0.25">
      <c r="A15" s="2" t="s">
        <v>15</v>
      </c>
      <c r="B15" s="2"/>
      <c r="C15" s="2"/>
      <c r="D15" s="2"/>
      <c r="E15" s="2"/>
    </row>
    <row r="16" spans="1:16" x14ac:dyDescent="0.25">
      <c r="A16" s="2" t="s">
        <v>16</v>
      </c>
      <c r="B16" s="2"/>
      <c r="C16" s="1"/>
    </row>
    <row r="17" spans="1:5" x14ac:dyDescent="0.25">
      <c r="A17" s="14"/>
      <c r="C17" s="1"/>
    </row>
    <row r="18" spans="1:5" x14ac:dyDescent="0.25">
      <c r="A18" s="3" t="s">
        <v>17</v>
      </c>
      <c r="B18" s="1"/>
      <c r="C18" s="2"/>
    </row>
    <row r="19" spans="1:5" x14ac:dyDescent="0.25">
      <c r="A19" s="2" t="s">
        <v>18</v>
      </c>
      <c r="B19" s="2"/>
      <c r="C19" s="2"/>
    </row>
    <row r="20" spans="1:5" x14ac:dyDescent="0.25">
      <c r="A20" s="2" t="s">
        <v>19</v>
      </c>
      <c r="B20" s="2"/>
      <c r="C20" s="1"/>
    </row>
    <row r="21" spans="1:5" x14ac:dyDescent="0.25">
      <c r="A21" s="2"/>
      <c r="B21" s="1"/>
      <c r="C21" s="1"/>
    </row>
    <row r="22" spans="1:5" x14ac:dyDescent="0.25">
      <c r="A22" s="3" t="s">
        <v>20</v>
      </c>
      <c r="B22" s="1"/>
      <c r="C22" s="2"/>
    </row>
    <row r="23" spans="1:5" x14ac:dyDescent="0.25">
      <c r="A23" s="2" t="s">
        <v>21</v>
      </c>
      <c r="B23" s="2"/>
      <c r="C23" s="2"/>
      <c r="D23" s="2"/>
      <c r="E23" s="2"/>
    </row>
    <row r="24" spans="1:5" x14ac:dyDescent="0.25">
      <c r="A24" s="2" t="s">
        <v>22</v>
      </c>
      <c r="B24" s="2"/>
      <c r="C24" s="2"/>
      <c r="D24" s="2"/>
      <c r="E24" s="2"/>
    </row>
    <row r="25" spans="1:5" x14ac:dyDescent="0.25">
      <c r="A25" s="2" t="s">
        <v>23</v>
      </c>
      <c r="B25" s="2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3" t="s">
        <v>24</v>
      </c>
      <c r="B27" s="1"/>
      <c r="C27" s="2"/>
      <c r="D27" s="2"/>
      <c r="E27" s="2"/>
    </row>
    <row r="28" spans="1:5" x14ac:dyDescent="0.25">
      <c r="A28" s="2" t="s">
        <v>25</v>
      </c>
      <c r="B28" s="2"/>
      <c r="C28" s="2"/>
      <c r="D28" s="2"/>
      <c r="E28" s="2"/>
    </row>
    <row r="29" spans="1:5" x14ac:dyDescent="0.25">
      <c r="A29" s="2" t="s">
        <v>26</v>
      </c>
      <c r="B29" s="2"/>
      <c r="C29" s="2"/>
      <c r="D29" s="2"/>
      <c r="E29" s="2"/>
    </row>
    <row r="30" spans="1:5" x14ac:dyDescent="0.25">
      <c r="A30" s="2" t="s">
        <v>27</v>
      </c>
      <c r="B30" s="2"/>
      <c r="C30" s="2"/>
      <c r="D30" s="2"/>
      <c r="E30" s="2"/>
    </row>
    <row r="31" spans="1:5" x14ac:dyDescent="0.25">
      <c r="A31" s="2" t="s">
        <v>28</v>
      </c>
      <c r="B31" s="2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3" t="s">
        <v>29</v>
      </c>
      <c r="B33" s="1"/>
      <c r="C33" s="2"/>
      <c r="D33" s="2"/>
      <c r="E33" s="2"/>
    </row>
    <row r="34" spans="1:5" x14ac:dyDescent="0.25">
      <c r="A34" s="2" t="s">
        <v>30</v>
      </c>
      <c r="B34" s="2"/>
      <c r="C34" s="2"/>
      <c r="D34" s="2"/>
      <c r="E34" s="2"/>
    </row>
    <row r="35" spans="1:5" x14ac:dyDescent="0.25">
      <c r="A35" s="2" t="s">
        <v>31</v>
      </c>
      <c r="B35" s="2"/>
      <c r="C35" s="1"/>
      <c r="D35" s="1"/>
      <c r="E35" s="1"/>
    </row>
    <row r="36" spans="1:5" x14ac:dyDescent="0.25">
      <c r="A36" s="1"/>
      <c r="B36" s="1"/>
      <c r="C36" s="3"/>
      <c r="D36" s="3"/>
      <c r="E36" s="3"/>
    </row>
    <row r="37" spans="1:5" x14ac:dyDescent="0.25">
      <c r="A37" s="3" t="s">
        <v>32</v>
      </c>
      <c r="B37" s="3">
        <f>SUM(B7:B35)</f>
        <v>0</v>
      </c>
    </row>
    <row r="44" spans="1:5" x14ac:dyDescent="0.25">
      <c r="A44" s="9"/>
      <c r="B44" s="9"/>
      <c r="C44" s="9"/>
      <c r="D44" s="9"/>
      <c r="E44" s="9"/>
    </row>
  </sheetData>
  <mergeCells count="8">
    <mergeCell ref="A4:B4"/>
    <mergeCell ref="D4:E4"/>
    <mergeCell ref="G4:H4"/>
    <mergeCell ref="J4:K4"/>
    <mergeCell ref="A1:B1"/>
    <mergeCell ref="C1:D1"/>
    <mergeCell ref="E1:F1"/>
    <mergeCell ref="G1:K1"/>
  </mergeCells>
  <hyperlinks>
    <hyperlink ref="E1:F1" r:id="rId1" display="mieux-gerer-son-argent.com "/>
  </hyperlinks>
  <pageMargins left="0.7" right="0.7" top="0.75" bottom="0.75" header="0.3" footer="0.3"/>
  <pageSetup orientation="portrait" horizontalDpi="4294967293" verticalDpi="0" r:id="rId2"/>
  <ignoredErrors>
    <ignoredError sqref="E8:E12" calculatedColumn="1"/>
  </ignoredErrors>
  <drawing r:id="rId3"/>
  <tableParts count="4"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G16" sqref="G16:I16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11" t="s">
        <v>41</v>
      </c>
      <c r="H6" s="11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38">
        <f>E12-'Prévisionnel au 01-01-2013'!E12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38">
        <f>E22-'Prévisionnel au 01-01-2013'!H10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38">
        <f>Tableau4913[Montant]-Tableau4[Montant]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 t="s">
        <v>57</v>
      </c>
      <c r="H16" s="50"/>
      <c r="I16" s="50"/>
      <c r="K16" s="24"/>
    </row>
    <row r="17" spans="1:11" ht="15" customHeight="1" x14ac:dyDescent="0.25">
      <c r="A17" s="14"/>
      <c r="C17" s="1"/>
      <c r="G17" s="50" t="s">
        <v>59</v>
      </c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1"/>
      <c r="H18" s="21"/>
      <c r="K18" s="24"/>
    </row>
    <row r="19" spans="1:11" ht="15" customHeight="1" x14ac:dyDescent="0.25">
      <c r="A19" s="2" t="s">
        <v>50</v>
      </c>
      <c r="B19" s="2"/>
      <c r="C19" s="2"/>
      <c r="D19" s="7" t="s">
        <v>229</v>
      </c>
      <c r="E19" s="7">
        <f>SUM(E16:E18)</f>
        <v>0</v>
      </c>
      <c r="G19" s="21"/>
      <c r="H19" s="21"/>
      <c r="K19" s="24"/>
    </row>
    <row r="20" spans="1:11" ht="15" customHeight="1" x14ac:dyDescent="0.25">
      <c r="A20" s="2" t="s">
        <v>51</v>
      </c>
      <c r="B20" s="2"/>
      <c r="C20" s="1"/>
      <c r="D20" s="7" t="s">
        <v>230</v>
      </c>
      <c r="E20" s="7">
        <f>SUM(E17:E19)</f>
        <v>0</v>
      </c>
      <c r="G20" s="21"/>
      <c r="H20" s="21"/>
      <c r="K20" s="24"/>
    </row>
    <row r="21" spans="1:11" ht="15" customHeight="1" x14ac:dyDescent="0.25">
      <c r="A21" s="2" t="s">
        <v>52</v>
      </c>
      <c r="B21" s="2"/>
      <c r="C21" s="1"/>
      <c r="D21" s="7" t="s">
        <v>4</v>
      </c>
      <c r="E21" s="7">
        <f>SUM(E18:E20)</f>
        <v>0</v>
      </c>
      <c r="G21" s="21"/>
      <c r="H21" s="21"/>
      <c r="K21" s="24"/>
    </row>
    <row r="22" spans="1:11" ht="15" customHeight="1" x14ac:dyDescent="0.25">
      <c r="A22" s="2" t="s">
        <v>53</v>
      </c>
      <c r="B22" s="2"/>
      <c r="C22" s="2"/>
      <c r="D22" s="8" t="s">
        <v>5</v>
      </c>
      <c r="E22" s="8">
        <f>SUM(E19:E21)</f>
        <v>0</v>
      </c>
      <c r="G22" s="21"/>
      <c r="H22" s="21"/>
    </row>
    <row r="23" spans="1:11" ht="15" customHeight="1" x14ac:dyDescent="0.25">
      <c r="A23" s="2" t="s">
        <v>58</v>
      </c>
      <c r="B23" s="2"/>
      <c r="C23" s="2"/>
      <c r="D23" s="2"/>
      <c r="E23" s="2"/>
      <c r="G23" s="21"/>
      <c r="H23" s="21"/>
    </row>
    <row r="24" spans="1:11" ht="15" customHeight="1" x14ac:dyDescent="0.25">
      <c r="A24" s="2"/>
      <c r="B24" s="2"/>
      <c r="C24" s="2"/>
      <c r="D24" s="2"/>
      <c r="E24" s="2"/>
      <c r="G24" s="21"/>
      <c r="H24" s="21"/>
    </row>
    <row r="25" spans="1:11" ht="15" customHeight="1" x14ac:dyDescent="0.25">
      <c r="A25" s="3" t="s">
        <v>20</v>
      </c>
      <c r="B25" s="1"/>
      <c r="C25" s="1"/>
      <c r="D25" s="1"/>
      <c r="E25" s="1"/>
      <c r="G25" s="21"/>
      <c r="H25" s="21"/>
    </row>
    <row r="26" spans="1:11" ht="15" customHeight="1" x14ac:dyDescent="0.25">
      <c r="A26" s="2" t="s">
        <v>54</v>
      </c>
      <c r="B26" s="2"/>
      <c r="C26" s="1"/>
      <c r="D26" s="1"/>
      <c r="E26" s="1"/>
      <c r="G26" s="21"/>
      <c r="H26" s="21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1"/>
      <c r="H27" s="21"/>
    </row>
    <row r="28" spans="1:11" ht="15" customHeight="1" x14ac:dyDescent="0.25">
      <c r="C28" s="2"/>
      <c r="G28" s="21"/>
      <c r="H28" s="21"/>
    </row>
    <row r="29" spans="1:11" ht="15" customHeight="1" x14ac:dyDescent="0.25">
      <c r="A29" s="3" t="s">
        <v>24</v>
      </c>
      <c r="B29" s="1"/>
      <c r="C29" s="2"/>
      <c r="D29" s="11" t="s">
        <v>33</v>
      </c>
      <c r="E29" s="11" t="s">
        <v>1</v>
      </c>
      <c r="G29" s="21"/>
      <c r="H29" s="21"/>
    </row>
    <row r="30" spans="1:11" ht="15" customHeight="1" x14ac:dyDescent="0.25">
      <c r="A30" s="2" t="s">
        <v>43</v>
      </c>
      <c r="B30" s="2"/>
      <c r="C30" s="2"/>
      <c r="D30" s="6" t="s">
        <v>33</v>
      </c>
      <c r="E30" s="6">
        <f>E22-B41</f>
        <v>0</v>
      </c>
      <c r="G30" s="21"/>
      <c r="H30" s="21"/>
    </row>
    <row r="31" spans="1:11" ht="15" customHeight="1" x14ac:dyDescent="0.25">
      <c r="A31" s="2" t="s">
        <v>44</v>
      </c>
      <c r="B31" s="2"/>
      <c r="C31" s="1"/>
      <c r="D31" s="1"/>
      <c r="E31" s="1"/>
      <c r="G31" s="21"/>
      <c r="H31" s="21"/>
    </row>
    <row r="32" spans="1:11" ht="15" customHeight="1" x14ac:dyDescent="0.25">
      <c r="A32" s="2" t="s">
        <v>45</v>
      </c>
      <c r="B32" s="2"/>
      <c r="C32" s="1"/>
      <c r="D32" s="1"/>
      <c r="E32" s="1"/>
      <c r="G32" s="21"/>
      <c r="H32" s="21"/>
    </row>
    <row r="33" spans="1:8" ht="15" customHeight="1" x14ac:dyDescent="0.25">
      <c r="A33" s="2" t="s">
        <v>46</v>
      </c>
      <c r="B33" s="2"/>
      <c r="C33" s="2"/>
      <c r="D33" s="2"/>
      <c r="E33" s="2"/>
      <c r="G33" s="21"/>
      <c r="H33" s="21"/>
    </row>
    <row r="34" spans="1:8" ht="15" customHeight="1" x14ac:dyDescent="0.25">
      <c r="A34" s="2" t="s">
        <v>47</v>
      </c>
      <c r="B34" s="2"/>
      <c r="C34" s="2"/>
      <c r="D34" s="2"/>
      <c r="E34" s="2"/>
      <c r="G34" s="21"/>
      <c r="H34" s="21"/>
    </row>
    <row r="35" spans="1:8" ht="15" customHeight="1" x14ac:dyDescent="0.25">
      <c r="A35" s="2" t="s">
        <v>48</v>
      </c>
      <c r="B35" s="2"/>
      <c r="C35" s="1"/>
      <c r="D35" s="1"/>
      <c r="E35" s="1"/>
      <c r="G35" s="21"/>
      <c r="H35" s="21"/>
    </row>
    <row r="36" spans="1:8" ht="15" customHeight="1" x14ac:dyDescent="0.25">
      <c r="A36" s="2" t="s">
        <v>49</v>
      </c>
      <c r="B36" s="2"/>
      <c r="C36" s="3"/>
      <c r="D36" s="3"/>
      <c r="E36" s="3"/>
      <c r="G36" s="21"/>
      <c r="H36" s="21"/>
    </row>
    <row r="37" spans="1:8" ht="15" customHeight="1" x14ac:dyDescent="0.25">
      <c r="A37" s="2"/>
      <c r="B37" s="2"/>
      <c r="G37" s="21"/>
      <c r="H37" s="21"/>
    </row>
    <row r="38" spans="1:8" ht="15" customHeight="1" x14ac:dyDescent="0.25">
      <c r="A38" s="3" t="s">
        <v>29</v>
      </c>
      <c r="B38" s="1"/>
      <c r="G38" s="21"/>
      <c r="H38" s="21"/>
    </row>
    <row r="39" spans="1:8" ht="15" customHeight="1" x14ac:dyDescent="0.25">
      <c r="A39" s="2" t="s">
        <v>55</v>
      </c>
      <c r="B39" s="2"/>
      <c r="G39" s="21"/>
      <c r="H39" s="21"/>
    </row>
    <row r="40" spans="1:8" ht="15" customHeight="1" x14ac:dyDescent="0.25">
      <c r="A40" s="2"/>
      <c r="B40" s="2"/>
      <c r="G40" s="21"/>
      <c r="H40" s="21"/>
    </row>
    <row r="41" spans="1:8" ht="15" customHeight="1" x14ac:dyDescent="0.25">
      <c r="A41" s="3" t="s">
        <v>32</v>
      </c>
      <c r="B41" s="3">
        <f>SUM(B7:B40)</f>
        <v>0</v>
      </c>
      <c r="G41" s="21"/>
      <c r="H41" s="21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16:E16"/>
    <mergeCell ref="D27:E27"/>
    <mergeCell ref="G4:H4"/>
    <mergeCell ref="G14:I14"/>
    <mergeCell ref="G16:I16"/>
    <mergeCell ref="G17:I17"/>
    <mergeCell ref="A1:B1"/>
    <mergeCell ref="C1:D1"/>
    <mergeCell ref="E1:F1"/>
    <mergeCell ref="G1:J1"/>
    <mergeCell ref="A4:B4"/>
    <mergeCell ref="D4:E4"/>
  </mergeCells>
  <hyperlinks>
    <hyperlink ref="E1:F1" r:id="rId1" display="mieux-gerer-son-argent.com "/>
  </hyperlinks>
  <pageMargins left="0.7" right="0.7" top="0.75" bottom="0.75" header="0.3" footer="0.3"/>
  <ignoredErrors>
    <ignoredError sqref="E8:E12 H8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workbookViewId="0">
      <selection activeCell="E21" sqref="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36">
        <f>SUM(B8:B15)</f>
        <v>60000</v>
      </c>
      <c r="G7" s="19" t="s">
        <v>6</v>
      </c>
      <c r="H7" s="38">
        <f>E12-'Prévisionnel au 01-01-2013'!E12</f>
        <v>60000</v>
      </c>
      <c r="K7" s="24"/>
    </row>
    <row r="8" spans="1:16" ht="15" customHeight="1" x14ac:dyDescent="0.25">
      <c r="A8" s="2" t="s">
        <v>8</v>
      </c>
      <c r="B8" s="34">
        <v>30000</v>
      </c>
      <c r="C8" s="2"/>
      <c r="D8" s="15" t="s">
        <v>17</v>
      </c>
      <c r="E8" s="36">
        <f>SUM(B18:B21)</f>
        <v>0</v>
      </c>
      <c r="G8" s="19" t="s">
        <v>0</v>
      </c>
      <c r="H8" s="38">
        <f>E22-'Prévisionnel au 01-01-2013'!H10</f>
        <v>120000</v>
      </c>
      <c r="K8" s="24"/>
    </row>
    <row r="9" spans="1:16" ht="15" customHeight="1" x14ac:dyDescent="0.25">
      <c r="A9" s="2" t="s">
        <v>9</v>
      </c>
      <c r="B9" s="34"/>
      <c r="C9" s="2"/>
      <c r="D9" s="15" t="s">
        <v>20</v>
      </c>
      <c r="E9" s="36">
        <f>SUM(B23:B24)</f>
        <v>0</v>
      </c>
      <c r="G9" s="19" t="s">
        <v>42</v>
      </c>
      <c r="H9" s="38">
        <f>Tableau491327[Montant]-Tableau4[Montant]</f>
        <v>60000</v>
      </c>
      <c r="K9" s="24"/>
    </row>
    <row r="10" spans="1:16" ht="15" customHeight="1" x14ac:dyDescent="0.25">
      <c r="A10" s="2" t="s">
        <v>231</v>
      </c>
      <c r="B10" s="34">
        <v>30000</v>
      </c>
      <c r="C10" s="2"/>
      <c r="D10" s="15" t="s">
        <v>24</v>
      </c>
      <c r="E10" s="16">
        <f>SUM(B27:B33)</f>
        <v>0</v>
      </c>
      <c r="K10" s="24"/>
    </row>
    <row r="11" spans="1:16" ht="15" customHeight="1" x14ac:dyDescent="0.25">
      <c r="A11" s="2" t="s">
        <v>12</v>
      </c>
      <c r="B11" s="2"/>
      <c r="C11" s="2"/>
      <c r="D11" s="15" t="s">
        <v>29</v>
      </c>
      <c r="E11" s="16">
        <f>SUM(B36)</f>
        <v>0</v>
      </c>
      <c r="K11" s="24"/>
    </row>
    <row r="12" spans="1:16" ht="15" customHeight="1" x14ac:dyDescent="0.25">
      <c r="A12" s="2" t="s">
        <v>13</v>
      </c>
      <c r="B12" s="2"/>
      <c r="C12" s="2"/>
      <c r="D12" s="17" t="s">
        <v>32</v>
      </c>
      <c r="E12" s="37">
        <f>SUM(B8:B37)</f>
        <v>60000</v>
      </c>
      <c r="K12" s="24"/>
    </row>
    <row r="13" spans="1:16" ht="15" customHeight="1" x14ac:dyDescent="0.25">
      <c r="A13" s="2" t="s">
        <v>14</v>
      </c>
      <c r="B13" s="2"/>
      <c r="C13" s="2"/>
      <c r="K13" s="24"/>
    </row>
    <row r="14" spans="1:16" ht="15" customHeight="1" x14ac:dyDescent="0.25">
      <c r="A14" s="2" t="s">
        <v>15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16</v>
      </c>
      <c r="B15" s="2"/>
      <c r="C15" s="2"/>
      <c r="D15" s="2"/>
      <c r="E15" s="2"/>
      <c r="K15" s="24"/>
    </row>
    <row r="16" spans="1:16" ht="15" customHeight="1" x14ac:dyDescent="0.25">
      <c r="A16" s="14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3" t="s">
        <v>17</v>
      </c>
      <c r="B17" s="1"/>
      <c r="C17" s="1"/>
      <c r="G17" s="50"/>
      <c r="H17" s="50"/>
      <c r="I17" s="50"/>
      <c r="K17" s="24"/>
    </row>
    <row r="18" spans="1:11" ht="15" customHeight="1" x14ac:dyDescent="0.25">
      <c r="A18" s="2" t="s">
        <v>232</v>
      </c>
      <c r="B18" s="34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79</v>
      </c>
      <c r="B19" s="2"/>
      <c r="C19" s="2"/>
      <c r="D19" s="7" t="s">
        <v>230</v>
      </c>
      <c r="E19" s="40">
        <v>15000</v>
      </c>
      <c r="G19" s="23"/>
      <c r="H19" s="23"/>
      <c r="K19" s="24"/>
    </row>
    <row r="20" spans="1:11" ht="15" customHeight="1" x14ac:dyDescent="0.25">
      <c r="A20" s="2" t="s">
        <v>78</v>
      </c>
      <c r="B20" s="2"/>
      <c r="C20" s="1"/>
      <c r="D20" s="7" t="s">
        <v>234</v>
      </c>
      <c r="E20" s="40">
        <v>5000</v>
      </c>
      <c r="G20" s="23"/>
      <c r="H20" s="23"/>
      <c r="K20" s="24"/>
    </row>
    <row r="21" spans="1:11" ht="15" customHeight="1" x14ac:dyDescent="0.25">
      <c r="A21" s="2"/>
      <c r="B21" s="2"/>
      <c r="C21" s="1"/>
      <c r="D21" s="7" t="s">
        <v>4</v>
      </c>
      <c r="E21" s="40">
        <v>100000</v>
      </c>
      <c r="G21" s="23"/>
      <c r="H21" s="23"/>
      <c r="K21" s="24"/>
    </row>
    <row r="22" spans="1:11" ht="15" customHeight="1" x14ac:dyDescent="0.25">
      <c r="A22" s="3" t="s">
        <v>20</v>
      </c>
      <c r="B22" s="1"/>
      <c r="C22" s="2"/>
      <c r="D22" s="8" t="s">
        <v>5</v>
      </c>
      <c r="E22" s="41">
        <f>SUM(E19:E21)</f>
        <v>120000</v>
      </c>
      <c r="G22" s="23"/>
      <c r="H22" s="23"/>
    </row>
    <row r="23" spans="1:11" ht="15" customHeight="1" x14ac:dyDescent="0.25">
      <c r="A23" s="2" t="s">
        <v>233</v>
      </c>
      <c r="B23" s="34"/>
      <c r="C23" s="2"/>
      <c r="D23" s="2"/>
      <c r="E23" s="2"/>
      <c r="G23" s="23"/>
      <c r="H23" s="23"/>
    </row>
    <row r="24" spans="1:11" ht="15" customHeight="1" x14ac:dyDescent="0.25">
      <c r="A24" s="2" t="s">
        <v>23</v>
      </c>
      <c r="B24" s="2"/>
      <c r="C24" s="2"/>
      <c r="D24" s="2"/>
      <c r="E24" s="2"/>
      <c r="G24" s="23"/>
      <c r="H24" s="23"/>
    </row>
    <row r="25" spans="1:11" ht="15" customHeight="1" x14ac:dyDescent="0.25">
      <c r="C25" s="1"/>
      <c r="D25" s="1"/>
      <c r="E25" s="1"/>
      <c r="G25" s="23"/>
      <c r="H25" s="23"/>
    </row>
    <row r="26" spans="1:11" ht="15" customHeight="1" x14ac:dyDescent="0.25">
      <c r="A26" s="3" t="s">
        <v>24</v>
      </c>
      <c r="B26" s="1"/>
      <c r="C26" s="1"/>
      <c r="D26" s="1"/>
      <c r="E26" s="1"/>
      <c r="G26" s="23"/>
      <c r="H26" s="23"/>
    </row>
    <row r="27" spans="1:11" ht="15" customHeight="1" x14ac:dyDescent="0.25">
      <c r="A27" s="2" t="s">
        <v>80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A28" s="2" t="s">
        <v>81</v>
      </c>
      <c r="B28" s="2"/>
      <c r="C28" s="2"/>
      <c r="G28" s="23"/>
      <c r="H28" s="23"/>
    </row>
    <row r="29" spans="1:11" ht="15" customHeight="1" x14ac:dyDescent="0.25">
      <c r="A29" s="2" t="s">
        <v>82</v>
      </c>
      <c r="B29" s="2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83</v>
      </c>
      <c r="B30" s="2"/>
      <c r="C30" s="2"/>
      <c r="D30" s="6" t="s">
        <v>33</v>
      </c>
      <c r="E30" s="39">
        <f>E22-B38</f>
        <v>60000</v>
      </c>
      <c r="G30" s="23"/>
      <c r="H30" s="23"/>
    </row>
    <row r="31" spans="1:11" ht="15" customHeight="1" x14ac:dyDescent="0.25">
      <c r="A31" s="2" t="s">
        <v>84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85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86</v>
      </c>
      <c r="B33" s="2"/>
      <c r="C33" s="2"/>
      <c r="D33" s="2"/>
      <c r="E33" s="2"/>
      <c r="G33" s="23"/>
      <c r="H33" s="23"/>
    </row>
    <row r="34" spans="1:8" ht="15" customHeight="1" x14ac:dyDescent="0.25">
      <c r="A34" s="2"/>
      <c r="B34" s="2"/>
      <c r="C34" s="2"/>
      <c r="D34" s="2"/>
      <c r="E34" s="2"/>
      <c r="G34" s="23"/>
      <c r="H34" s="23"/>
    </row>
    <row r="35" spans="1:8" ht="15" customHeight="1" x14ac:dyDescent="0.25">
      <c r="A35" s="3" t="s">
        <v>29</v>
      </c>
      <c r="B35" s="1"/>
      <c r="C35" s="1"/>
      <c r="D35" s="1"/>
      <c r="E35" s="1"/>
      <c r="G35" s="23"/>
      <c r="H35" s="23"/>
    </row>
    <row r="36" spans="1:8" ht="15" customHeight="1" x14ac:dyDescent="0.25">
      <c r="A36" s="2" t="s">
        <v>55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32</v>
      </c>
      <c r="B38" s="35">
        <f>SUM(B7:B37)</f>
        <v>60000</v>
      </c>
      <c r="G38" s="23"/>
      <c r="H38" s="23"/>
    </row>
    <row r="39" spans="1:8" ht="15" customHeight="1" x14ac:dyDescent="0.25">
      <c r="G39" s="23"/>
      <c r="H39" s="23"/>
    </row>
    <row r="40" spans="1:8" ht="15" customHeight="1" x14ac:dyDescent="0.25">
      <c r="G40" s="23"/>
      <c r="H40" s="23"/>
    </row>
    <row r="41" spans="1:8" ht="15" customHeight="1" x14ac:dyDescent="0.25">
      <c r="G41" s="23"/>
      <c r="H41" s="23"/>
    </row>
    <row r="44" spans="1:8" ht="15" customHeight="1" x14ac:dyDescent="0.25">
      <c r="C44" s="9"/>
      <c r="D44" s="9"/>
      <c r="E44" s="9"/>
    </row>
    <row r="45" spans="1:8" ht="15" customHeight="1" x14ac:dyDescent="0.25">
      <c r="A45" s="1"/>
      <c r="B45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pageSetup paperSize="9" orientation="portrait" r:id="rId2"/>
  <drawing r:id="rId3"/>
  <tableParts count="5"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8" workbookViewId="0">
      <selection activeCell="D21" sqref="D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36">
        <f>SUM(B8:B16)</f>
        <v>70000</v>
      </c>
      <c r="G7" s="19" t="s">
        <v>6</v>
      </c>
      <c r="H7" s="38">
        <f>E12-'Prévisionnel au 01-01-2013'!E12</f>
        <v>70000</v>
      </c>
      <c r="K7" s="24"/>
    </row>
    <row r="8" spans="1:16" ht="15" customHeight="1" x14ac:dyDescent="0.25">
      <c r="A8" s="2" t="s">
        <v>8</v>
      </c>
      <c r="B8" s="34">
        <v>25000</v>
      </c>
      <c r="C8" s="2"/>
      <c r="D8" s="15" t="s">
        <v>17</v>
      </c>
      <c r="E8" s="16">
        <f>SUM(B19:B23)</f>
        <v>0</v>
      </c>
      <c r="G8" s="19" t="s">
        <v>0</v>
      </c>
      <c r="H8" s="38">
        <f>E22-'Prévisionnel au 01-01-2013'!H10</f>
        <v>120000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38">
        <f>Tableau49132732[Montant]-Tableau4[Montant]</f>
        <v>50000</v>
      </c>
      <c r="K9" s="24"/>
    </row>
    <row r="10" spans="1:16" ht="15" customHeight="1" x14ac:dyDescent="0.25">
      <c r="A10" s="2" t="s">
        <v>235</v>
      </c>
      <c r="B10" s="34">
        <v>15000</v>
      </c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236</v>
      </c>
      <c r="B12" s="34">
        <v>30000</v>
      </c>
      <c r="C12" s="2"/>
      <c r="D12" s="17" t="s">
        <v>32</v>
      </c>
      <c r="E12" s="37">
        <f>SUM(B8:B40)</f>
        <v>70000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 t="s">
        <v>100</v>
      </c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87</v>
      </c>
      <c r="B19" s="2"/>
      <c r="C19" s="2"/>
      <c r="D19" s="7" t="s">
        <v>230</v>
      </c>
      <c r="E19" s="40">
        <v>15000</v>
      </c>
      <c r="G19" s="23"/>
      <c r="H19" s="23"/>
      <c r="K19" s="24"/>
    </row>
    <row r="20" spans="1:11" ht="15" customHeight="1" x14ac:dyDescent="0.25">
      <c r="A20" s="2" t="s">
        <v>88</v>
      </c>
      <c r="B20" s="2"/>
      <c r="C20" s="1"/>
      <c r="D20" s="7" t="s">
        <v>234</v>
      </c>
      <c r="E20" s="51">
        <v>5000</v>
      </c>
      <c r="G20" s="23"/>
      <c r="H20" s="23"/>
      <c r="K20" s="24"/>
    </row>
    <row r="21" spans="1:11" ht="15" customHeight="1" x14ac:dyDescent="0.25">
      <c r="A21" s="2" t="s">
        <v>98</v>
      </c>
      <c r="B21" s="2"/>
      <c r="C21" s="1"/>
      <c r="D21" s="7" t="s">
        <v>237</v>
      </c>
      <c r="E21" s="40">
        <v>100000</v>
      </c>
      <c r="G21" s="23"/>
      <c r="H21" s="23"/>
      <c r="K21" s="24"/>
    </row>
    <row r="22" spans="1:11" ht="15" customHeight="1" x14ac:dyDescent="0.25">
      <c r="A22" s="2" t="s">
        <v>97</v>
      </c>
      <c r="B22" s="2"/>
      <c r="C22" s="2"/>
      <c r="D22" s="8" t="s">
        <v>5</v>
      </c>
      <c r="E22" s="41">
        <f>SUM(E19:E21)</f>
        <v>120000</v>
      </c>
      <c r="G22" s="23"/>
      <c r="H22" s="23"/>
    </row>
    <row r="23" spans="1:11" ht="15" customHeight="1" x14ac:dyDescent="0.25">
      <c r="A23" s="2" t="s">
        <v>99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89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90</v>
      </c>
      <c r="B30" s="2"/>
      <c r="C30" s="2"/>
      <c r="D30" s="6" t="s">
        <v>33</v>
      </c>
      <c r="E30" s="39">
        <f>E22-B41</f>
        <v>50000</v>
      </c>
      <c r="G30" s="23"/>
      <c r="H30" s="23"/>
    </row>
    <row r="31" spans="1:11" ht="15" customHeight="1" x14ac:dyDescent="0.25">
      <c r="A31" s="2" t="s">
        <v>91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92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93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94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95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96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5">
        <f>SUM(B7:B40)</f>
        <v>70000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6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01-01-2013'!E12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01-01-2013'!H10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Tableau4913273237[Montant]-Tableau4[Montant]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101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102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103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104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105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106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107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108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109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110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111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112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113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01-01-2013'!E12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01-01-2013'!H10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Tableau4913273242[Montant]-Tableau4[Montant]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114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115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116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117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118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119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120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121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122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123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124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125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126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4" workbookViewId="0">
      <selection activeCell="E19" sqref="E19:E21"/>
    </sheetView>
  </sheetViews>
  <sheetFormatPr baseColWidth="10" defaultColWidth="9.140625" defaultRowHeight="15" customHeight="1" x14ac:dyDescent="0.25"/>
  <cols>
    <col min="1" max="1" width="31.85546875" style="10" customWidth="1"/>
    <col min="2" max="2" width="22.140625" style="10" customWidth="1"/>
    <col min="3" max="3" width="14.7109375" style="10" customWidth="1"/>
    <col min="4" max="4" width="33.28515625" style="10" bestFit="1" customWidth="1"/>
    <col min="5" max="5" width="26.28515625" style="10" customWidth="1"/>
    <col min="6" max="6" width="14.7109375" style="10" customWidth="1"/>
    <col min="7" max="7" width="20.28515625" style="10" customWidth="1"/>
    <col min="8" max="8" width="20.85546875" style="10" customWidth="1"/>
    <col min="9" max="9" width="14.7109375" style="10" customWidth="1"/>
    <col min="10" max="10" width="34" style="10" bestFit="1" customWidth="1"/>
    <col min="11" max="11" width="16.42578125" style="10" bestFit="1" customWidth="1"/>
    <col min="12" max="14" width="9.140625" style="10"/>
    <col min="15" max="15" width="26" style="10" bestFit="1" customWidth="1"/>
    <col min="16" max="16" width="10.7109375" style="10" bestFit="1" customWidth="1"/>
    <col min="17" max="16384" width="9.140625" style="10"/>
  </cols>
  <sheetData>
    <row r="1" spans="1:16" s="4" customFormat="1" ht="45.75" customHeight="1" thickBot="1" x14ac:dyDescent="0.3">
      <c r="A1" s="45"/>
      <c r="B1" s="46"/>
      <c r="C1" s="46" t="s">
        <v>61</v>
      </c>
      <c r="D1" s="46"/>
      <c r="E1" s="47" t="s">
        <v>60</v>
      </c>
      <c r="F1" s="47"/>
      <c r="G1" s="46" t="s">
        <v>62</v>
      </c>
      <c r="H1" s="46"/>
      <c r="I1" s="46"/>
      <c r="J1" s="48"/>
      <c r="K1" s="25"/>
    </row>
    <row r="2" spans="1:16" ht="15" customHeight="1" x14ac:dyDescent="0.25">
      <c r="K2" s="24"/>
    </row>
    <row r="3" spans="1:16" ht="15" customHeight="1" x14ac:dyDescent="0.25">
      <c r="K3" s="24"/>
    </row>
    <row r="4" spans="1:16" ht="15" customHeight="1" x14ac:dyDescent="0.25">
      <c r="A4" s="49" t="s">
        <v>37</v>
      </c>
      <c r="B4" s="49"/>
      <c r="D4" s="49" t="s">
        <v>36</v>
      </c>
      <c r="E4" s="49"/>
      <c r="G4" s="49" t="s">
        <v>40</v>
      </c>
      <c r="H4" s="49"/>
      <c r="K4" s="24"/>
    </row>
    <row r="5" spans="1:16" ht="15" customHeight="1" x14ac:dyDescent="0.25">
      <c r="C5" s="5"/>
      <c r="K5" s="24"/>
      <c r="O5" s="6"/>
      <c r="P5" s="6"/>
    </row>
    <row r="6" spans="1:16" ht="15" customHeight="1" x14ac:dyDescent="0.25">
      <c r="A6" s="12" t="s">
        <v>34</v>
      </c>
      <c r="B6" s="12" t="s">
        <v>1</v>
      </c>
      <c r="C6" s="1"/>
      <c r="D6" s="12" t="s">
        <v>35</v>
      </c>
      <c r="E6" s="12" t="s">
        <v>1</v>
      </c>
      <c r="G6" s="22" t="s">
        <v>41</v>
      </c>
      <c r="H6" s="22" t="s">
        <v>1</v>
      </c>
      <c r="K6" s="24"/>
    </row>
    <row r="7" spans="1:16" ht="15" customHeight="1" x14ac:dyDescent="0.25">
      <c r="A7" s="3" t="s">
        <v>7</v>
      </c>
      <c r="B7" s="1"/>
      <c r="C7" s="2"/>
      <c r="D7" s="15" t="s">
        <v>7</v>
      </c>
      <c r="E7" s="16">
        <f>SUM(B8:B16)</f>
        <v>0</v>
      </c>
      <c r="G7" s="19" t="s">
        <v>6</v>
      </c>
      <c r="H7" s="20">
        <f>E12-'Prévisionnel au 01-01-2013'!E12</f>
        <v>0</v>
      </c>
      <c r="K7" s="24"/>
    </row>
    <row r="8" spans="1:16" ht="15" customHeight="1" x14ac:dyDescent="0.25">
      <c r="A8" s="2" t="s">
        <v>8</v>
      </c>
      <c r="B8" s="2"/>
      <c r="C8" s="2"/>
      <c r="D8" s="15" t="s">
        <v>17</v>
      </c>
      <c r="E8" s="16">
        <f>SUM(B19:B23)</f>
        <v>0</v>
      </c>
      <c r="G8" s="19" t="s">
        <v>0</v>
      </c>
      <c r="H8" s="20">
        <f>E22-'Prévisionnel au 01-01-2013'!H10</f>
        <v>0</v>
      </c>
      <c r="K8" s="24"/>
    </row>
    <row r="9" spans="1:16" ht="15" customHeight="1" x14ac:dyDescent="0.25">
      <c r="A9" s="2" t="s">
        <v>9</v>
      </c>
      <c r="B9" s="2"/>
      <c r="C9" s="2"/>
      <c r="D9" s="15" t="s">
        <v>20</v>
      </c>
      <c r="E9" s="16">
        <f>SUM(B26:B27)</f>
        <v>0</v>
      </c>
      <c r="G9" s="19" t="s">
        <v>42</v>
      </c>
      <c r="H9" s="20">
        <f>Tableau4913273247[Montant]-Tableau4[Montant]</f>
        <v>0</v>
      </c>
      <c r="K9" s="24"/>
    </row>
    <row r="10" spans="1:16" ht="15" customHeight="1" x14ac:dyDescent="0.25">
      <c r="A10" s="2" t="s">
        <v>10</v>
      </c>
      <c r="B10" s="2"/>
      <c r="C10" s="2"/>
      <c r="D10" s="15" t="s">
        <v>24</v>
      </c>
      <c r="E10" s="16">
        <f>SUM(B30:B36)</f>
        <v>0</v>
      </c>
      <c r="K10" s="24"/>
    </row>
    <row r="11" spans="1:16" ht="15" customHeight="1" x14ac:dyDescent="0.25">
      <c r="A11" s="2" t="s">
        <v>11</v>
      </c>
      <c r="B11" s="2"/>
      <c r="C11" s="2"/>
      <c r="D11" s="15" t="s">
        <v>29</v>
      </c>
      <c r="E11" s="16">
        <f>SUM(B39)</f>
        <v>0</v>
      </c>
      <c r="K11" s="24"/>
    </row>
    <row r="12" spans="1:16" ht="15" customHeight="1" x14ac:dyDescent="0.25">
      <c r="A12" s="2" t="s">
        <v>12</v>
      </c>
      <c r="B12" s="2"/>
      <c r="C12" s="2"/>
      <c r="D12" s="17" t="s">
        <v>32</v>
      </c>
      <c r="E12" s="18">
        <f>SUM(B8:B40)</f>
        <v>0</v>
      </c>
      <c r="K12" s="24"/>
    </row>
    <row r="13" spans="1:16" ht="15" customHeight="1" x14ac:dyDescent="0.25">
      <c r="A13" s="2" t="s">
        <v>13</v>
      </c>
      <c r="B13" s="2"/>
      <c r="C13" s="2"/>
      <c r="K13" s="24"/>
    </row>
    <row r="14" spans="1:16" ht="15" customHeight="1" x14ac:dyDescent="0.25">
      <c r="A14" s="2" t="s">
        <v>14</v>
      </c>
      <c r="B14" s="2"/>
      <c r="C14" s="2"/>
      <c r="D14" s="2"/>
      <c r="E14" s="2"/>
      <c r="G14" s="49" t="s">
        <v>56</v>
      </c>
      <c r="H14" s="49"/>
      <c r="I14" s="49"/>
      <c r="K14" s="24"/>
    </row>
    <row r="15" spans="1:16" ht="15" customHeight="1" x14ac:dyDescent="0.25">
      <c r="A15" s="2" t="s">
        <v>15</v>
      </c>
      <c r="B15" s="2"/>
      <c r="C15" s="2"/>
      <c r="D15" s="2"/>
      <c r="E15" s="2"/>
      <c r="K15" s="24"/>
    </row>
    <row r="16" spans="1:16" ht="15" customHeight="1" x14ac:dyDescent="0.25">
      <c r="A16" s="2" t="s">
        <v>16</v>
      </c>
      <c r="B16" s="2"/>
      <c r="C16" s="1"/>
      <c r="D16" s="49" t="s">
        <v>38</v>
      </c>
      <c r="E16" s="49"/>
      <c r="G16" s="50"/>
      <c r="H16" s="50"/>
      <c r="I16" s="50"/>
      <c r="K16" s="24"/>
    </row>
    <row r="17" spans="1:11" ht="15" customHeight="1" x14ac:dyDescent="0.25">
      <c r="A17" s="14"/>
      <c r="C17" s="1"/>
      <c r="G17" s="50"/>
      <c r="H17" s="50"/>
      <c r="I17" s="50"/>
      <c r="K17" s="24"/>
    </row>
    <row r="18" spans="1:11" ht="15" customHeight="1" x14ac:dyDescent="0.25">
      <c r="A18" s="3" t="s">
        <v>17</v>
      </c>
      <c r="B18" s="1"/>
      <c r="C18" s="2"/>
      <c r="D18" s="13" t="s">
        <v>0</v>
      </c>
      <c r="E18" s="13" t="s">
        <v>1</v>
      </c>
      <c r="G18" s="23"/>
      <c r="H18" s="23"/>
      <c r="K18" s="24"/>
    </row>
    <row r="19" spans="1:11" ht="15" customHeight="1" x14ac:dyDescent="0.25">
      <c r="A19" s="2" t="s">
        <v>127</v>
      </c>
      <c r="B19" s="2"/>
      <c r="C19" s="2"/>
      <c r="D19" s="7" t="s">
        <v>2</v>
      </c>
      <c r="E19" s="7"/>
      <c r="G19" s="23"/>
      <c r="H19" s="23"/>
      <c r="K19" s="24"/>
    </row>
    <row r="20" spans="1:11" ht="15" customHeight="1" x14ac:dyDescent="0.25">
      <c r="A20" s="2" t="s">
        <v>128</v>
      </c>
      <c r="B20" s="2"/>
      <c r="C20" s="1"/>
      <c r="D20" s="7" t="s">
        <v>3</v>
      </c>
      <c r="E20" s="7"/>
      <c r="G20" s="23"/>
      <c r="H20" s="23"/>
      <c r="K20" s="24"/>
    </row>
    <row r="21" spans="1:11" ht="15" customHeight="1" x14ac:dyDescent="0.25">
      <c r="A21" s="2" t="s">
        <v>129</v>
      </c>
      <c r="B21" s="2"/>
      <c r="C21" s="1"/>
      <c r="D21" s="7" t="s">
        <v>4</v>
      </c>
      <c r="E21" s="7"/>
      <c r="G21" s="23"/>
      <c r="H21" s="23"/>
      <c r="K21" s="24"/>
    </row>
    <row r="22" spans="1:11" ht="15" customHeight="1" x14ac:dyDescent="0.25">
      <c r="A22" s="2" t="s">
        <v>130</v>
      </c>
      <c r="B22" s="2"/>
      <c r="C22" s="2"/>
      <c r="D22" s="8" t="s">
        <v>5</v>
      </c>
      <c r="E22" s="8">
        <f>SUM(E19:E21)</f>
        <v>0</v>
      </c>
      <c r="G22" s="23"/>
      <c r="H22" s="23"/>
    </row>
    <row r="23" spans="1:11" ht="15" customHeight="1" x14ac:dyDescent="0.25">
      <c r="A23" s="2" t="s">
        <v>131</v>
      </c>
      <c r="B23" s="2"/>
      <c r="C23" s="2"/>
      <c r="D23" s="2"/>
      <c r="E23" s="2"/>
      <c r="G23" s="23"/>
      <c r="H23" s="23"/>
    </row>
    <row r="24" spans="1:11" ht="15" customHeight="1" x14ac:dyDescent="0.25">
      <c r="A24" s="2"/>
      <c r="B24" s="2"/>
      <c r="C24" s="2"/>
      <c r="D24" s="2"/>
      <c r="E24" s="2"/>
      <c r="G24" s="23"/>
      <c r="H24" s="23"/>
    </row>
    <row r="25" spans="1:11" ht="15" customHeight="1" x14ac:dyDescent="0.25">
      <c r="A25" s="3" t="s">
        <v>20</v>
      </c>
      <c r="B25" s="1"/>
      <c r="C25" s="1"/>
      <c r="D25" s="1"/>
      <c r="E25" s="1"/>
      <c r="G25" s="23"/>
      <c r="H25" s="23"/>
    </row>
    <row r="26" spans="1:11" ht="15" customHeight="1" x14ac:dyDescent="0.25">
      <c r="A26" s="2" t="s">
        <v>132</v>
      </c>
      <c r="B26" s="2"/>
      <c r="C26" s="1"/>
      <c r="D26" s="1"/>
      <c r="E26" s="1"/>
      <c r="G26" s="23"/>
      <c r="H26" s="23"/>
    </row>
    <row r="27" spans="1:11" ht="15" customHeight="1" x14ac:dyDescent="0.25">
      <c r="A27" s="2" t="s">
        <v>23</v>
      </c>
      <c r="B27" s="2"/>
      <c r="C27" s="2"/>
      <c r="D27" s="49" t="s">
        <v>39</v>
      </c>
      <c r="E27" s="49"/>
      <c r="G27" s="23"/>
      <c r="H27" s="23"/>
    </row>
    <row r="28" spans="1:11" ht="15" customHeight="1" x14ac:dyDescent="0.25">
      <c r="C28" s="2"/>
      <c r="G28" s="23"/>
      <c r="H28" s="23"/>
    </row>
    <row r="29" spans="1:11" ht="15" customHeight="1" x14ac:dyDescent="0.25">
      <c r="A29" s="3" t="s">
        <v>24</v>
      </c>
      <c r="B29" s="1"/>
      <c r="C29" s="2"/>
      <c r="D29" s="22" t="s">
        <v>33</v>
      </c>
      <c r="E29" s="22" t="s">
        <v>1</v>
      </c>
      <c r="G29" s="23"/>
      <c r="H29" s="23"/>
    </row>
    <row r="30" spans="1:11" ht="15" customHeight="1" x14ac:dyDescent="0.25">
      <c r="A30" s="2" t="s">
        <v>133</v>
      </c>
      <c r="B30" s="2"/>
      <c r="C30" s="2"/>
      <c r="D30" s="6" t="s">
        <v>33</v>
      </c>
      <c r="E30" s="6">
        <f>E22-B41</f>
        <v>0</v>
      </c>
      <c r="G30" s="23"/>
      <c r="H30" s="23"/>
    </row>
    <row r="31" spans="1:11" ht="15" customHeight="1" x14ac:dyDescent="0.25">
      <c r="A31" s="2" t="s">
        <v>134</v>
      </c>
      <c r="B31" s="2"/>
      <c r="C31" s="1"/>
      <c r="D31" s="1"/>
      <c r="E31" s="1"/>
      <c r="G31" s="23"/>
      <c r="H31" s="23"/>
    </row>
    <row r="32" spans="1:11" ht="15" customHeight="1" x14ac:dyDescent="0.25">
      <c r="A32" s="2" t="s">
        <v>135</v>
      </c>
      <c r="B32" s="2"/>
      <c r="C32" s="1"/>
      <c r="D32" s="1"/>
      <c r="E32" s="1"/>
      <c r="G32" s="23"/>
      <c r="H32" s="23"/>
    </row>
    <row r="33" spans="1:8" ht="15" customHeight="1" x14ac:dyDescent="0.25">
      <c r="A33" s="2" t="s">
        <v>136</v>
      </c>
      <c r="B33" s="2"/>
      <c r="C33" s="2"/>
      <c r="D33" s="2"/>
      <c r="E33" s="2"/>
      <c r="G33" s="23"/>
      <c r="H33" s="23"/>
    </row>
    <row r="34" spans="1:8" ht="15" customHeight="1" x14ac:dyDescent="0.25">
      <c r="A34" s="2" t="s">
        <v>137</v>
      </c>
      <c r="B34" s="2"/>
      <c r="C34" s="2"/>
      <c r="D34" s="2"/>
      <c r="E34" s="2"/>
      <c r="G34" s="23"/>
      <c r="H34" s="23"/>
    </row>
    <row r="35" spans="1:8" ht="15" customHeight="1" x14ac:dyDescent="0.25">
      <c r="A35" s="2" t="s">
        <v>138</v>
      </c>
      <c r="B35" s="2"/>
      <c r="C35" s="1"/>
      <c r="D35" s="1"/>
      <c r="E35" s="1"/>
      <c r="G35" s="23"/>
      <c r="H35" s="23"/>
    </row>
    <row r="36" spans="1:8" ht="15" customHeight="1" x14ac:dyDescent="0.25">
      <c r="A36" s="2" t="s">
        <v>139</v>
      </c>
      <c r="B36" s="2"/>
      <c r="C36" s="3"/>
      <c r="D36" s="3"/>
      <c r="E36" s="3"/>
      <c r="G36" s="23"/>
      <c r="H36" s="23"/>
    </row>
    <row r="37" spans="1:8" ht="15" customHeight="1" x14ac:dyDescent="0.25">
      <c r="A37" s="2"/>
      <c r="B37" s="2"/>
      <c r="G37" s="23"/>
      <c r="H37" s="23"/>
    </row>
    <row r="38" spans="1:8" ht="15" customHeight="1" x14ac:dyDescent="0.25">
      <c r="A38" s="3" t="s">
        <v>29</v>
      </c>
      <c r="B38" s="1"/>
      <c r="G38" s="23"/>
      <c r="H38" s="23"/>
    </row>
    <row r="39" spans="1:8" ht="15" customHeight="1" x14ac:dyDescent="0.25">
      <c r="A39" s="2" t="s">
        <v>55</v>
      </c>
      <c r="B39" s="2"/>
      <c r="G39" s="23"/>
      <c r="H39" s="23"/>
    </row>
    <row r="40" spans="1:8" ht="15" customHeight="1" x14ac:dyDescent="0.25">
      <c r="A40" s="2"/>
      <c r="B40" s="2"/>
      <c r="G40" s="23"/>
      <c r="H40" s="23"/>
    </row>
    <row r="41" spans="1:8" ht="15" customHeight="1" x14ac:dyDescent="0.25">
      <c r="A41" s="3" t="s">
        <v>32</v>
      </c>
      <c r="B41" s="3">
        <f>SUM(B7:B40)</f>
        <v>0</v>
      </c>
      <c r="G41" s="23"/>
      <c r="H41" s="23"/>
    </row>
    <row r="44" spans="1:8" ht="15" customHeight="1" x14ac:dyDescent="0.25">
      <c r="C44" s="9"/>
      <c r="D44" s="9"/>
      <c r="E44" s="9"/>
    </row>
    <row r="46" spans="1:8" ht="15" customHeight="1" x14ac:dyDescent="0.25">
      <c r="A46" s="1"/>
      <c r="B46" s="1"/>
    </row>
  </sheetData>
  <mergeCells count="12">
    <mergeCell ref="D27:E27"/>
    <mergeCell ref="A4:B4"/>
    <mergeCell ref="D4:E4"/>
    <mergeCell ref="G4:H4"/>
    <mergeCell ref="G14:I14"/>
    <mergeCell ref="D16:E16"/>
    <mergeCell ref="G16:I16"/>
    <mergeCell ref="A1:B1"/>
    <mergeCell ref="C1:D1"/>
    <mergeCell ref="E1:F1"/>
    <mergeCell ref="G1:J1"/>
    <mergeCell ref="G17:I17"/>
  </mergeCells>
  <hyperlinks>
    <hyperlink ref="E1:F1" r:id="rId1" display="mieux-gerer-son-argent.com "/>
  </hyperlinks>
  <pageMargins left="0.7" right="0.7" top="0.75" bottom="0.75" header="0.3" footer="0.3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Avant de commencer</vt:lpstr>
      <vt:lpstr>Prévisionnel au 01-01-2013</vt:lpstr>
      <vt:lpstr>Prévisionnel au 15-06-2013</vt:lpstr>
      <vt:lpstr>Janvier</vt:lpstr>
      <vt:lpstr>Février</vt:lpstr>
      <vt:lpstr>Mars</vt:lpstr>
      <vt:lpstr>Avril</vt:lpstr>
      <vt:lpstr>Mai</vt:lpstr>
      <vt:lpstr>Juin</vt:lpstr>
      <vt:lpstr>Juillet</vt:lpstr>
      <vt:lpstr>Août</vt:lpstr>
      <vt:lpstr>Septembre</vt:lpstr>
      <vt:lpstr>Octobre</vt:lpstr>
      <vt:lpstr>Novembre</vt:lpstr>
      <vt:lpstr>Décembre</vt:lpstr>
      <vt:lpstr>Bilan de l'année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Burlet</dc:creator>
  <cp:lastModifiedBy>ibson</cp:lastModifiedBy>
  <cp:lastPrinted>2013-02-16T11:16:48Z</cp:lastPrinted>
  <dcterms:created xsi:type="dcterms:W3CDTF">2013-02-10T09:03:08Z</dcterms:created>
  <dcterms:modified xsi:type="dcterms:W3CDTF">2018-02-17T11:33:55Z</dcterms:modified>
</cp:coreProperties>
</file>