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Лист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<sst xmlns="http://schemas.openxmlformats.org/spreadsheetml/2006/main" count="100" uniqueCount="53">
  <si>
    <t xml:space="preserve">s1</t>
  </si>
  <si>
    <t xml:space="preserve">s2</t>
  </si>
  <si>
    <t xml:space="preserve">s3</t>
  </si>
  <si>
    <t xml:space="preserve">s4</t>
  </si>
  <si>
    <r>
      <rPr>
        <b val="true"/>
        <sz val="11"/>
        <color rgb="FF000000"/>
        <rFont val="Calibri"/>
        <family val="0"/>
        <charset val="1"/>
      </rPr>
      <t xml:space="preserve">Байес</t>
    </r>
    <r>
      <rPr>
        <sz val="11"/>
        <color rgb="FF000000"/>
        <rFont val="Calibri"/>
        <family val="0"/>
        <charset val="1"/>
      </rPr>
      <t xml:space="preserve"> </t>
    </r>
  </si>
  <si>
    <t xml:space="preserve">S1</t>
  </si>
  <si>
    <t xml:space="preserve">B1</t>
  </si>
  <si>
    <t xml:space="preserve">B2</t>
  </si>
  <si>
    <t xml:space="preserve">B3</t>
  </si>
  <si>
    <t xml:space="preserve">B4</t>
  </si>
  <si>
    <t xml:space="preserve">Вальд</t>
  </si>
  <si>
    <t xml:space="preserve">W1</t>
  </si>
  <si>
    <t xml:space="preserve">Итог</t>
  </si>
  <si>
    <t xml:space="preserve">W2</t>
  </si>
  <si>
    <t xml:space="preserve">W3</t>
  </si>
  <si>
    <t xml:space="preserve">W4</t>
  </si>
  <si>
    <t xml:space="preserve">Критерий оптимизма</t>
  </si>
  <si>
    <t xml:space="preserve">S4</t>
  </si>
  <si>
    <t xml:space="preserve">O1</t>
  </si>
  <si>
    <t xml:space="preserve">Итог </t>
  </si>
  <si>
    <t xml:space="preserve">O2</t>
  </si>
  <si>
    <t xml:space="preserve">O3</t>
  </si>
  <si>
    <t xml:space="preserve">O4</t>
  </si>
  <si>
    <t xml:space="preserve">Критерий Гурвица</t>
  </si>
  <si>
    <t xml:space="preserve">Н1</t>
  </si>
  <si>
    <t xml:space="preserve">Н2</t>
  </si>
  <si>
    <t xml:space="preserve">Н3</t>
  </si>
  <si>
    <t xml:space="preserve">Н4</t>
  </si>
  <si>
    <t xml:space="preserve">Критерий Сэвиджа</t>
  </si>
  <si>
    <t xml:space="preserve">S3</t>
  </si>
  <si>
    <t xml:space="preserve">макс столбца</t>
  </si>
  <si>
    <t xml:space="preserve">S2</t>
  </si>
  <si>
    <t xml:space="preserve">Байес </t>
  </si>
  <si>
    <t xml:space="preserve">Оптимизм</t>
  </si>
  <si>
    <t xml:space="preserve">Гурвица</t>
  </si>
  <si>
    <t xml:space="preserve">Сэвиджа</t>
  </si>
  <si>
    <t xml:space="preserve">Валюта 1</t>
  </si>
  <si>
    <t xml:space="preserve">Валюта 2</t>
  </si>
  <si>
    <t xml:space="preserve">Валюта 3</t>
  </si>
  <si>
    <t xml:space="preserve">Валюта 4</t>
  </si>
  <si>
    <t xml:space="preserve">S3 - наихудшая</t>
  </si>
  <si>
    <t xml:space="preserve">Заплатить </t>
  </si>
  <si>
    <t xml:space="preserve">&gt;</t>
  </si>
  <si>
    <t xml:space="preserve">пред мин - мин</t>
  </si>
  <si>
    <t xml:space="preserve">S4 - наихудшая</t>
  </si>
  <si>
    <t xml:space="preserve">S1 - наилучшая</t>
  </si>
  <si>
    <t xml:space="preserve">П1</t>
  </si>
  <si>
    <t xml:space="preserve">П2</t>
  </si>
  <si>
    <t xml:space="preserve">П3</t>
  </si>
  <si>
    <t xml:space="preserve">Первая версия</t>
  </si>
  <si>
    <t xml:space="preserve">Вторая</t>
  </si>
  <si>
    <t xml:space="preserve">Третья</t>
  </si>
  <si>
    <t xml:space="preserve">Максимумы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</si>
</sst>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\ ##0"/>
    <numFmt numFmtId="166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158466"/>
        <bgColor rgb="FF008080"/>
      </patternFill>
    </fill>
    <fill>
      <patternFill patternType="solid">
        <fgColor rgb="FFA8D08D"/>
        <bgColor rgb="FF99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A8D08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7" activeCellId="0" sqref="D47"/>
    </sheetView>
  </sheetViews>
  <sheetFormatPr defaultColWidth="18.2265625" defaultRowHeight="15" zeroHeight="false" outlineLevelRow="0" outlineLevelCol="0"/>
  <cols>
    <col collapsed="false" customWidth="true" hidden="false" outlineLevel="0" max="1" min="1" style="0" width="11.34"/>
    <col collapsed="false" customWidth="true" hidden="false" outlineLevel="0" max="2" min="2" style="0" width="16.53"/>
    <col collapsed="false" customWidth="true" hidden="false" outlineLevel="0" max="3" min="3" style="0" width="11.34"/>
    <col collapsed="false" customWidth="true" hidden="false" outlineLevel="0" max="4" min="4" style="0" width="17.64"/>
    <col collapsed="false" customWidth="true" hidden="false" outlineLevel="0" max="5" min="5" style="0" width="11.34"/>
    <col collapsed="false" customWidth="true" hidden="false" outlineLevel="0" max="6" min="6" style="0" width="16.21"/>
    <col collapsed="false" customWidth="true" hidden="false" outlineLevel="0" max="7" min="7" style="0" width="11.34"/>
    <col collapsed="false" customWidth="true" hidden="false" outlineLevel="0" max="8" min="8" style="0" width="17.64"/>
    <col collapsed="false" customWidth="true" hidden="false" outlineLevel="0" max="26" min="9" style="0" width="11.3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n">
        <v>10264.8889332404</v>
      </c>
      <c r="C2" s="3" t="n">
        <v>0.5</v>
      </c>
      <c r="D2" s="2" t="n">
        <v>-9445.14014841454</v>
      </c>
      <c r="E2" s="3" t="n">
        <v>0.5</v>
      </c>
      <c r="F2" s="2" t="n">
        <v>0</v>
      </c>
      <c r="G2" s="3" t="n">
        <v>0</v>
      </c>
      <c r="H2" s="4" t="n">
        <v>0</v>
      </c>
      <c r="I2" s="3" t="n">
        <v>0</v>
      </c>
    </row>
    <row r="3" customFormat="false" ht="14.25" hidden="false" customHeight="true" outlineLevel="0" collapsed="false">
      <c r="A3" s="1" t="s">
        <v>1</v>
      </c>
      <c r="B3" s="2" t="n">
        <v>0</v>
      </c>
      <c r="C3" s="3" t="n">
        <v>0</v>
      </c>
      <c r="D3" s="2" t="n">
        <v>0</v>
      </c>
      <c r="E3" s="3" t="n">
        <v>0</v>
      </c>
      <c r="F3" s="4" t="n">
        <v>12584.6707140568</v>
      </c>
      <c r="G3" s="3" t="n">
        <v>0.45</v>
      </c>
      <c r="H3" s="2" t="n">
        <v>-13421.8501254459</v>
      </c>
      <c r="I3" s="3" t="n">
        <v>0.55</v>
      </c>
    </row>
    <row r="4" customFormat="false" ht="14.25" hidden="false" customHeight="true" outlineLevel="0" collapsed="false">
      <c r="A4" s="1" t="s">
        <v>2</v>
      </c>
      <c r="B4" s="4" t="n">
        <v>0</v>
      </c>
      <c r="C4" s="3" t="n">
        <v>0</v>
      </c>
      <c r="D4" s="2" t="n">
        <v>0</v>
      </c>
      <c r="E4" s="3" t="n">
        <v>0</v>
      </c>
      <c r="F4" s="2" t="n">
        <v>11998.9646187685</v>
      </c>
      <c r="G4" s="3" t="n">
        <v>0.45</v>
      </c>
      <c r="H4" s="2" t="n">
        <v>-18863.7487501185</v>
      </c>
      <c r="I4" s="3" t="n">
        <v>0.55</v>
      </c>
    </row>
    <row r="5" customFormat="false" ht="14.25" hidden="false" customHeight="true" outlineLevel="0" collapsed="false">
      <c r="A5" s="1" t="s">
        <v>3</v>
      </c>
      <c r="B5" s="2" t="n">
        <v>0</v>
      </c>
      <c r="C5" s="3" t="n">
        <v>0</v>
      </c>
      <c r="D5" s="2" t="n">
        <v>0</v>
      </c>
      <c r="E5" s="3" t="n">
        <v>0</v>
      </c>
      <c r="F5" s="2" t="n">
        <v>12805.6605080598</v>
      </c>
      <c r="G5" s="3" t="n">
        <v>0.45</v>
      </c>
      <c r="H5" s="2" t="n">
        <v>-13595.3344272961</v>
      </c>
      <c r="I5" s="3" t="n">
        <v>0.55</v>
      </c>
    </row>
    <row r="8" customFormat="false" ht="14.25" hidden="false" customHeight="true" outlineLevel="0" collapsed="false">
      <c r="A8" s="5" t="s">
        <v>4</v>
      </c>
      <c r="B8" s="6" t="s">
        <v>5</v>
      </c>
      <c r="C8" s="7"/>
      <c r="D8" s="7"/>
      <c r="E8" s="7"/>
      <c r="F8" s="7"/>
      <c r="G8" s="7"/>
    </row>
    <row r="9" customFormat="false" ht="14.25" hidden="false" customHeight="true" outlineLevel="0" collapsed="false">
      <c r="A9" s="8" t="s">
        <v>6</v>
      </c>
      <c r="B9" s="9" t="n">
        <f aca="false">B2*C2</f>
        <v>5132.4444666202</v>
      </c>
      <c r="C9" s="10" t="n">
        <f aca="false">D2*E2</f>
        <v>-4722.57007420727</v>
      </c>
      <c r="D9" s="10" t="n">
        <f aca="false">F2*G2</f>
        <v>0</v>
      </c>
      <c r="E9" s="11" t="n">
        <f aca="false">H2*I2</f>
        <v>0</v>
      </c>
      <c r="F9" s="8" t="n">
        <f aca="false">SUM(B9:E9)</f>
        <v>409.874392412929</v>
      </c>
    </row>
    <row r="10" customFormat="false" ht="14.25" hidden="false" customHeight="true" outlineLevel="0" collapsed="false">
      <c r="A10" s="8" t="s">
        <v>7</v>
      </c>
      <c r="B10" s="12" t="n">
        <f aca="false">B3*C3</f>
        <v>0</v>
      </c>
      <c r="C10" s="8" t="n">
        <f aca="false">D3*E3</f>
        <v>0</v>
      </c>
      <c r="D10" s="8" t="n">
        <f aca="false">F3*G3</f>
        <v>5663.10182132556</v>
      </c>
      <c r="E10" s="13" t="n">
        <f aca="false">H3*I3</f>
        <v>-7382.01756899525</v>
      </c>
      <c r="F10" s="14" t="n">
        <f aca="false">SUM(B10:E10)</f>
        <v>-1718.91574766969</v>
      </c>
      <c r="G10" s="8"/>
      <c r="H10" s="8"/>
    </row>
    <row r="11" customFormat="false" ht="14.25" hidden="false" customHeight="true" outlineLevel="0" collapsed="false">
      <c r="A11" s="8" t="s">
        <v>8</v>
      </c>
      <c r="B11" s="12" t="n">
        <f aca="false">B4*C4</f>
        <v>0</v>
      </c>
      <c r="C11" s="8" t="n">
        <f aca="false">D4*E4</f>
        <v>0</v>
      </c>
      <c r="D11" s="8" t="n">
        <f aca="false">F4*G4</f>
        <v>5399.53407844583</v>
      </c>
      <c r="E11" s="13" t="n">
        <f aca="false">H4*I4</f>
        <v>-10375.0618125652</v>
      </c>
      <c r="F11" s="8" t="n">
        <f aca="false">SUM(B11:E11)</f>
        <v>-4975.52773411935</v>
      </c>
    </row>
    <row r="12" customFormat="false" ht="14.25" hidden="false" customHeight="true" outlineLevel="0" collapsed="false">
      <c r="A12" s="8" t="s">
        <v>9</v>
      </c>
      <c r="B12" s="15" t="n">
        <f aca="false">B5*C5</f>
        <v>0</v>
      </c>
      <c r="C12" s="16" t="n">
        <f aca="false">D5*E5</f>
        <v>0</v>
      </c>
      <c r="D12" s="16" t="n">
        <f aca="false">F5*G5</f>
        <v>5762.54722862691</v>
      </c>
      <c r="E12" s="17" t="n">
        <f aca="false">H5*I5</f>
        <v>-7477.43393501286</v>
      </c>
      <c r="F12" s="8" t="n">
        <f aca="false">SUM(B12:E12)</f>
        <v>-1714.88670638595</v>
      </c>
    </row>
    <row r="15" customFormat="false" ht="14.25" hidden="false" customHeight="true" outlineLevel="0" collapsed="false">
      <c r="A15" s="5" t="s">
        <v>10</v>
      </c>
      <c r="B15" s="6" t="s">
        <v>5</v>
      </c>
      <c r="C15" s="7"/>
      <c r="D15" s="7"/>
      <c r="E15" s="7"/>
      <c r="F15" s="7"/>
      <c r="G15" s="7"/>
    </row>
    <row r="16" customFormat="false" ht="14.25" hidden="false" customHeight="true" outlineLevel="0" collapsed="false">
      <c r="A16" s="8" t="s">
        <v>11</v>
      </c>
      <c r="B16" s="8" t="n">
        <f aca="false">MIN(B2,D2,F2,H2)</f>
        <v>-9445.14014841454</v>
      </c>
      <c r="D16" s="8" t="s">
        <v>12</v>
      </c>
    </row>
    <row r="17" customFormat="false" ht="14.25" hidden="false" customHeight="true" outlineLevel="0" collapsed="false">
      <c r="A17" s="8" t="s">
        <v>13</v>
      </c>
      <c r="B17" s="8" t="n">
        <f aca="false">MIN(B3,D3,F3,H3)</f>
        <v>-13421.8501254459</v>
      </c>
      <c r="D17" s="8" t="n">
        <f aca="false">MAX(B16:B19)</f>
        <v>-9445.14014841454</v>
      </c>
      <c r="E17" s="8"/>
    </row>
    <row r="18" customFormat="false" ht="14.25" hidden="false" customHeight="true" outlineLevel="0" collapsed="false">
      <c r="A18" s="8" t="s">
        <v>14</v>
      </c>
      <c r="B18" s="18" t="n">
        <f aca="false">MIN(B4,D4,F4,H4)</f>
        <v>-18863.7487501185</v>
      </c>
    </row>
    <row r="19" customFormat="false" ht="14.25" hidden="false" customHeight="true" outlineLevel="0" collapsed="false">
      <c r="A19" s="8" t="s">
        <v>15</v>
      </c>
      <c r="B19" s="8" t="n">
        <f aca="false">MIN(B5,D5,F5,H5)</f>
        <v>-13595.3344272961</v>
      </c>
    </row>
    <row r="22" customFormat="false" ht="14.25" hidden="false" customHeight="true" outlineLevel="0" collapsed="false">
      <c r="A22" s="5" t="s">
        <v>16</v>
      </c>
      <c r="B22" s="19"/>
      <c r="C22" s="20" t="s">
        <v>17</v>
      </c>
      <c r="D22" s="7"/>
      <c r="E22" s="7"/>
      <c r="F22" s="7"/>
      <c r="G22" s="7"/>
    </row>
    <row r="23" customFormat="false" ht="14.25" hidden="false" customHeight="true" outlineLevel="0" collapsed="false">
      <c r="A23" s="8" t="s">
        <v>18</v>
      </c>
      <c r="B23" s="8" t="n">
        <f aca="false">MAX(B2,D2,F2,H2)</f>
        <v>10264.8889332404</v>
      </c>
      <c r="D23" s="8" t="s">
        <v>19</v>
      </c>
    </row>
    <row r="24" customFormat="false" ht="14.25" hidden="false" customHeight="true" outlineLevel="0" collapsed="false">
      <c r="A24" s="8" t="s">
        <v>20</v>
      </c>
      <c r="B24" s="8" t="n">
        <f aca="false">MAX(B3,D3,F3,H3)</f>
        <v>12584.6707140568</v>
      </c>
      <c r="D24" s="8" t="n">
        <f aca="false">MAX(B23:B26)</f>
        <v>12805.6605080598</v>
      </c>
      <c r="E24" s="8"/>
    </row>
    <row r="25" customFormat="false" ht="14.25" hidden="false" customHeight="true" outlineLevel="0" collapsed="false">
      <c r="A25" s="8" t="s">
        <v>21</v>
      </c>
      <c r="B25" s="18" t="n">
        <f aca="false">MAX(B4,D4,F4,H4)</f>
        <v>11998.9646187685</v>
      </c>
    </row>
    <row r="26" customFormat="false" ht="14.25" hidden="false" customHeight="true" outlineLevel="0" collapsed="false">
      <c r="A26" s="8" t="s">
        <v>22</v>
      </c>
      <c r="B26" s="8" t="n">
        <f aca="false">MAX(B5,D5,F5,H5)</f>
        <v>12805.6605080598</v>
      </c>
    </row>
    <row r="27" customFormat="false" ht="14.25" hidden="false" customHeight="true" outlineLevel="0" collapsed="false">
      <c r="A27" s="5" t="s">
        <v>23</v>
      </c>
      <c r="B27" s="7"/>
      <c r="C27" s="20" t="s">
        <v>5</v>
      </c>
      <c r="D27" s="7"/>
      <c r="E27" s="7"/>
      <c r="F27" s="7"/>
      <c r="G27" s="7"/>
    </row>
    <row r="28" customFormat="false" ht="14.25" hidden="false" customHeight="true" outlineLevel="0" collapsed="false">
      <c r="A28" s="21"/>
      <c r="B28" s="22"/>
      <c r="C28" s="8" t="n">
        <v>0.6</v>
      </c>
      <c r="D28" s="8" t="n">
        <v>0.4</v>
      </c>
    </row>
    <row r="29" customFormat="false" ht="14.25" hidden="false" customHeight="true" outlineLevel="0" collapsed="false">
      <c r="A29" s="8" t="s">
        <v>24</v>
      </c>
      <c r="B29" s="8" t="n">
        <f aca="false">$C$28*MAX(B2,D2,F2,H2)</f>
        <v>6158.93335994424</v>
      </c>
      <c r="C29" s="8" t="n">
        <f aca="false">$D$28*MIN(B2,D2,F2,H2)</f>
        <v>-3778.05605936582</v>
      </c>
      <c r="D29" s="14" t="n">
        <f aca="false">B29+C29</f>
        <v>2380.87730057842</v>
      </c>
      <c r="E29" s="8"/>
    </row>
    <row r="30" customFormat="false" ht="14.25" hidden="false" customHeight="true" outlineLevel="0" collapsed="false">
      <c r="A30" s="8" t="s">
        <v>25</v>
      </c>
      <c r="B30" s="8" t="n">
        <f aca="false">$C$28*MAX(B3,D3,F3,H3)</f>
        <v>7550.80242843408</v>
      </c>
      <c r="C30" s="8" t="n">
        <f aca="false">$D$28*MIN(B3,D3,F3,H3)</f>
        <v>-5368.74005017836</v>
      </c>
      <c r="D30" s="8" t="n">
        <f aca="false">B30+C30</f>
        <v>2182.06237825572</v>
      </c>
    </row>
    <row r="31" customFormat="false" ht="14.25" hidden="false" customHeight="true" outlineLevel="0" collapsed="false">
      <c r="A31" s="8" t="s">
        <v>26</v>
      </c>
      <c r="B31" s="8" t="n">
        <f aca="false">$C$28*MAX(B4,D4,F4,H4)</f>
        <v>7199.3787712611</v>
      </c>
      <c r="C31" s="8" t="n">
        <f aca="false">$D$28*MIN(B4,D4,F4,H4)</f>
        <v>-7545.4995000474</v>
      </c>
      <c r="D31" s="8" t="n">
        <f aca="false">B31+C31</f>
        <v>-346.120728786301</v>
      </c>
    </row>
    <row r="32" customFormat="false" ht="14.25" hidden="false" customHeight="true" outlineLevel="0" collapsed="false">
      <c r="A32" s="8" t="s">
        <v>27</v>
      </c>
      <c r="B32" s="8" t="n">
        <f aca="false">$C$28*MAX(B5,D5,F5,H5)</f>
        <v>7683.39630483588</v>
      </c>
      <c r="C32" s="8" t="n">
        <f aca="false">$D$28*MIN(B5,D5,F5,H5)</f>
        <v>-5438.13377091844</v>
      </c>
      <c r="D32" s="8" t="n">
        <f aca="false">B32+C32</f>
        <v>2245.26253391744</v>
      </c>
    </row>
    <row r="34" customFormat="false" ht="14.25" hidden="false" customHeight="true" outlineLevel="0" collapsed="false">
      <c r="A34" s="5" t="s">
        <v>28</v>
      </c>
      <c r="B34" s="19"/>
      <c r="C34" s="6" t="s">
        <v>29</v>
      </c>
      <c r="D34" s="7"/>
      <c r="E34" s="7"/>
      <c r="F34" s="7"/>
      <c r="G34" s="7"/>
    </row>
    <row r="36" customFormat="false" ht="14.25" hidden="false" customHeight="true" outlineLevel="0" collapsed="false">
      <c r="A36" s="8" t="s">
        <v>30</v>
      </c>
      <c r="B36" s="8" t="n">
        <f aca="false">MAX(B2:B5)</f>
        <v>10264.8889332404</v>
      </c>
      <c r="D36" s="8" t="n">
        <f aca="false">MAX(D2:D5)</f>
        <v>0</v>
      </c>
      <c r="F36" s="8" t="n">
        <f aca="false">MAX(F2:F5)</f>
        <v>12805.6605080598</v>
      </c>
      <c r="H36" s="18" t="n">
        <f aca="false">MAX(H2:H5)</f>
        <v>0</v>
      </c>
    </row>
    <row r="38" customFormat="false" ht="14.25" hidden="false" customHeight="true" outlineLevel="0" collapsed="false">
      <c r="B38" s="8" t="n">
        <f aca="false">B36-B2</f>
        <v>0</v>
      </c>
      <c r="C38" s="8" t="n">
        <f aca="false">D36-D2</f>
        <v>9445.14014841454</v>
      </c>
      <c r="D38" s="8" t="n">
        <f aca="false">F36-F2</f>
        <v>12805.6605080598</v>
      </c>
      <c r="E38" s="18" t="n">
        <f aca="false">H36-H2</f>
        <v>0</v>
      </c>
      <c r="G38" s="8" t="s">
        <v>5</v>
      </c>
      <c r="H38" s="8" t="n">
        <f aca="false">MAX(B38:E38)</f>
        <v>12805.6605080598</v>
      </c>
    </row>
    <row r="39" customFormat="false" ht="14.25" hidden="false" customHeight="true" outlineLevel="0" collapsed="false">
      <c r="B39" s="8" t="n">
        <f aca="false">B37-B3</f>
        <v>0</v>
      </c>
      <c r="C39" s="8" t="n">
        <f aca="false">D37-D3</f>
        <v>0</v>
      </c>
      <c r="D39" s="18" t="n">
        <f aca="false">F37-F3</f>
        <v>-12584.6707140568</v>
      </c>
      <c r="E39" s="8" t="n">
        <f aca="false">H37-H3</f>
        <v>13421.8501254459</v>
      </c>
      <c r="G39" s="8" t="s">
        <v>31</v>
      </c>
      <c r="H39" s="14" t="n">
        <f aca="false">MAX(B39:E39)</f>
        <v>13421.8501254459</v>
      </c>
      <c r="I39" s="8"/>
    </row>
    <row r="40" customFormat="false" ht="14.25" hidden="false" customHeight="true" outlineLevel="0" collapsed="false">
      <c r="B40" s="18" t="n">
        <f aca="false">B38-B4</f>
        <v>0</v>
      </c>
      <c r="C40" s="8" t="n">
        <f aca="false">D38-D4</f>
        <v>12805.6605080598</v>
      </c>
      <c r="D40" s="8" t="n">
        <f aca="false">F38-F4</f>
        <v>-11998.9646187685</v>
      </c>
      <c r="E40" s="8" t="n">
        <f aca="false">H38-H4</f>
        <v>31669.4092581783</v>
      </c>
      <c r="G40" s="8" t="s">
        <v>29</v>
      </c>
      <c r="H40" s="18" t="n">
        <f aca="false">MAX(B40:E40)</f>
        <v>31669.4092581783</v>
      </c>
    </row>
    <row r="41" customFormat="false" ht="14.25" hidden="false" customHeight="true" outlineLevel="0" collapsed="false">
      <c r="B41" s="8" t="n">
        <f aca="false">B39-B5</f>
        <v>0</v>
      </c>
      <c r="C41" s="18" t="n">
        <f aca="false">D39-D5</f>
        <v>-12584.6707140568</v>
      </c>
      <c r="D41" s="8" t="n">
        <f aca="false">F39-F5</f>
        <v>-12805.6605080598</v>
      </c>
      <c r="E41" s="8" t="n">
        <f aca="false">H39-H5</f>
        <v>27017.184552742</v>
      </c>
      <c r="G41" s="8" t="s">
        <v>17</v>
      </c>
      <c r="H41" s="8" t="n">
        <f aca="false">MAX(B41:E41)</f>
        <v>27017.184552742</v>
      </c>
    </row>
    <row r="44" customFormat="false" ht="14.25" hidden="false" customHeight="true" outlineLevel="0" collapsed="false">
      <c r="A44" s="8" t="s">
        <v>32</v>
      </c>
      <c r="B44" s="8" t="s">
        <v>5</v>
      </c>
    </row>
    <row r="45" customFormat="false" ht="14.25" hidden="false" customHeight="true" outlineLevel="0" collapsed="false">
      <c r="A45" s="8" t="s">
        <v>10</v>
      </c>
      <c r="B45" s="8" t="s">
        <v>5</v>
      </c>
    </row>
    <row r="46" customFormat="false" ht="14.25" hidden="false" customHeight="true" outlineLevel="0" collapsed="false">
      <c r="A46" s="8" t="s">
        <v>33</v>
      </c>
      <c r="B46" s="8" t="s">
        <v>17</v>
      </c>
      <c r="D46" s="23" t="s">
        <v>5</v>
      </c>
    </row>
    <row r="47" customFormat="false" ht="14.25" hidden="false" customHeight="true" outlineLevel="0" collapsed="false">
      <c r="A47" s="8" t="s">
        <v>34</v>
      </c>
      <c r="B47" s="8" t="s">
        <v>5</v>
      </c>
    </row>
    <row r="48" customFormat="false" ht="14.25" hidden="false" customHeight="true" outlineLevel="0" collapsed="false">
      <c r="A48" s="8" t="s">
        <v>35</v>
      </c>
      <c r="B48" s="8" t="s">
        <v>29</v>
      </c>
    </row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B1" s="24" t="s">
        <v>36</v>
      </c>
      <c r="C1" s="24"/>
      <c r="D1" s="24" t="s">
        <v>37</v>
      </c>
      <c r="E1" s="24"/>
      <c r="F1" s="24" t="s">
        <v>38</v>
      </c>
      <c r="G1" s="24"/>
      <c r="H1" s="24" t="s">
        <v>39</v>
      </c>
      <c r="I1" s="24"/>
    </row>
    <row r="2" customFormat="false" ht="13.8" hidden="false" customHeight="false" outlineLevel="0" collapsed="false">
      <c r="A2" s="1" t="s">
        <v>0</v>
      </c>
      <c r="B2" s="2" t="n">
        <v>10264.8889332404</v>
      </c>
      <c r="C2" s="3" t="n">
        <v>0.5</v>
      </c>
      <c r="D2" s="2" t="n">
        <v>-9445.14014841454</v>
      </c>
      <c r="E2" s="3" t="n">
        <v>0.5</v>
      </c>
      <c r="F2" s="2" t="n">
        <v>0</v>
      </c>
      <c r="G2" s="3" t="n">
        <v>0</v>
      </c>
      <c r="H2" s="4" t="n">
        <v>0</v>
      </c>
      <c r="I2" s="3" t="n">
        <v>0</v>
      </c>
      <c r="K2" s="1" t="s">
        <v>0</v>
      </c>
      <c r="L2" s="2" t="n">
        <f aca="false">B2</f>
        <v>10264.8889332404</v>
      </c>
      <c r="M2" s="3" t="n">
        <f aca="false">0.25</f>
        <v>0.25</v>
      </c>
      <c r="N2" s="2" t="n">
        <f aca="false">D2</f>
        <v>-9445.14014841454</v>
      </c>
      <c r="O2" s="3" t="n">
        <f aca="false">0.25</f>
        <v>0.25</v>
      </c>
      <c r="P2" s="2" t="n">
        <f aca="false">F2</f>
        <v>0</v>
      </c>
      <c r="Q2" s="3" t="n">
        <f aca="false">0.25</f>
        <v>0.25</v>
      </c>
      <c r="R2" s="4" t="n">
        <f aca="false">H2</f>
        <v>0</v>
      </c>
      <c r="S2" s="3" t="n">
        <f aca="false">0.25</f>
        <v>0.25</v>
      </c>
      <c r="U2" s="1" t="s">
        <v>0</v>
      </c>
      <c r="V2" s="2" t="n">
        <f aca="false">B2</f>
        <v>10264.8889332404</v>
      </c>
      <c r="W2" s="3" t="n">
        <f aca="false">(1-C2)/3</f>
        <v>0.166666666666667</v>
      </c>
      <c r="X2" s="2" t="n">
        <f aca="false">D2</f>
        <v>-9445.14014841454</v>
      </c>
      <c r="Y2" s="3" t="n">
        <f aca="false">(1-E2)/3</f>
        <v>0.166666666666667</v>
      </c>
      <c r="Z2" s="2" t="n">
        <f aca="false">F2</f>
        <v>0</v>
      </c>
      <c r="AA2" s="3" t="n">
        <f aca="false">(1-G2)/3</f>
        <v>0.333333333333333</v>
      </c>
      <c r="AB2" s="4" t="n">
        <f aca="false">H2</f>
        <v>0</v>
      </c>
      <c r="AC2" s="3" t="n">
        <f aca="false">(1-I2)/3</f>
        <v>0.333333333333333</v>
      </c>
    </row>
    <row r="3" customFormat="false" ht="13.8" hidden="false" customHeight="false" outlineLevel="0" collapsed="false">
      <c r="A3" s="1" t="s">
        <v>1</v>
      </c>
      <c r="B3" s="2" t="n">
        <v>0</v>
      </c>
      <c r="C3" s="3" t="n">
        <v>0</v>
      </c>
      <c r="D3" s="2" t="n">
        <v>0</v>
      </c>
      <c r="E3" s="3" t="n">
        <v>0</v>
      </c>
      <c r="F3" s="4" t="n">
        <v>12584.6707140568</v>
      </c>
      <c r="G3" s="3" t="n">
        <v>0.45</v>
      </c>
      <c r="H3" s="2" t="n">
        <v>-13421.8501254459</v>
      </c>
      <c r="I3" s="3" t="n">
        <v>0.55</v>
      </c>
      <c r="K3" s="1" t="s">
        <v>1</v>
      </c>
      <c r="L3" s="2" t="n">
        <f aca="false">B3</f>
        <v>0</v>
      </c>
      <c r="M3" s="3" t="n">
        <f aca="false">0.25</f>
        <v>0.25</v>
      </c>
      <c r="N3" s="2" t="n">
        <f aca="false">D3</f>
        <v>0</v>
      </c>
      <c r="O3" s="3" t="n">
        <f aca="false">0.25</f>
        <v>0.25</v>
      </c>
      <c r="P3" s="4" t="n">
        <f aca="false">F3</f>
        <v>12584.6707140568</v>
      </c>
      <c r="Q3" s="3" t="n">
        <f aca="false">0.25</f>
        <v>0.25</v>
      </c>
      <c r="R3" s="4" t="n">
        <f aca="false">H3</f>
        <v>-13421.8501254459</v>
      </c>
      <c r="S3" s="3" t="n">
        <f aca="false">0.25</f>
        <v>0.25</v>
      </c>
      <c r="U3" s="1" t="s">
        <v>1</v>
      </c>
      <c r="V3" s="2" t="n">
        <f aca="false">B3</f>
        <v>0</v>
      </c>
      <c r="W3" s="3" t="n">
        <f aca="false">(1-C3)/3</f>
        <v>0.333333333333333</v>
      </c>
      <c r="X3" s="2" t="n">
        <f aca="false">D3</f>
        <v>0</v>
      </c>
      <c r="Y3" s="3" t="n">
        <f aca="false">(1-E3)/3</f>
        <v>0.333333333333333</v>
      </c>
      <c r="Z3" s="4" t="n">
        <f aca="false">F3</f>
        <v>12584.6707140568</v>
      </c>
      <c r="AA3" s="3" t="n">
        <f aca="false">(1-G3)/3</f>
        <v>0.183333333333333</v>
      </c>
      <c r="AB3" s="4" t="n">
        <f aca="false">H3</f>
        <v>-13421.8501254459</v>
      </c>
      <c r="AC3" s="3" t="n">
        <f aca="false">(1-I3)/3</f>
        <v>0.15</v>
      </c>
    </row>
    <row r="4" customFormat="false" ht="13.8" hidden="false" customHeight="false" outlineLevel="0" collapsed="false">
      <c r="A4" s="1" t="s">
        <v>2</v>
      </c>
      <c r="B4" s="4" t="n">
        <v>0</v>
      </c>
      <c r="C4" s="3" t="n">
        <v>0</v>
      </c>
      <c r="D4" s="2" t="n">
        <v>0</v>
      </c>
      <c r="E4" s="3" t="n">
        <v>0</v>
      </c>
      <c r="F4" s="2" t="n">
        <v>11998.9646187685</v>
      </c>
      <c r="G4" s="3" t="n">
        <v>0.45</v>
      </c>
      <c r="H4" s="2" t="n">
        <v>-18863.7487501185</v>
      </c>
      <c r="I4" s="3" t="n">
        <v>0.55</v>
      </c>
      <c r="K4" s="1" t="s">
        <v>2</v>
      </c>
      <c r="L4" s="4" t="n">
        <f aca="false">B4</f>
        <v>0</v>
      </c>
      <c r="M4" s="3" t="n">
        <f aca="false">0.25</f>
        <v>0.25</v>
      </c>
      <c r="N4" s="2" t="n">
        <f aca="false">D4</f>
        <v>0</v>
      </c>
      <c r="O4" s="3" t="n">
        <f aca="false">0.25</f>
        <v>0.25</v>
      </c>
      <c r="P4" s="2" t="n">
        <f aca="false">F4</f>
        <v>11998.9646187685</v>
      </c>
      <c r="Q4" s="3" t="n">
        <f aca="false">0.25</f>
        <v>0.25</v>
      </c>
      <c r="R4" s="4" t="n">
        <f aca="false">H4</f>
        <v>-18863.7487501185</v>
      </c>
      <c r="S4" s="3" t="n">
        <f aca="false">0.25</f>
        <v>0.25</v>
      </c>
      <c r="U4" s="1" t="s">
        <v>2</v>
      </c>
      <c r="V4" s="4" t="n">
        <f aca="false">B4</f>
        <v>0</v>
      </c>
      <c r="W4" s="3" t="n">
        <f aca="false">(1-C4)/3</f>
        <v>0.333333333333333</v>
      </c>
      <c r="X4" s="2" t="n">
        <f aca="false">D4</f>
        <v>0</v>
      </c>
      <c r="Y4" s="3" t="n">
        <f aca="false">(1-E4)/3</f>
        <v>0.333333333333333</v>
      </c>
      <c r="Z4" s="2" t="n">
        <f aca="false">F4</f>
        <v>11998.9646187685</v>
      </c>
      <c r="AA4" s="3" t="n">
        <f aca="false">(1-G4)/3</f>
        <v>0.183333333333333</v>
      </c>
      <c r="AB4" s="4" t="n">
        <f aca="false">H4</f>
        <v>-18863.7487501185</v>
      </c>
      <c r="AC4" s="3" t="n">
        <f aca="false">(1-I4)/3</f>
        <v>0.15</v>
      </c>
    </row>
    <row r="5" customFormat="false" ht="13.8" hidden="false" customHeight="false" outlineLevel="0" collapsed="false">
      <c r="A5" s="1" t="s">
        <v>3</v>
      </c>
      <c r="B5" s="2" t="n">
        <v>0</v>
      </c>
      <c r="C5" s="3" t="n">
        <v>0</v>
      </c>
      <c r="D5" s="2" t="n">
        <v>0</v>
      </c>
      <c r="E5" s="3" t="n">
        <v>0</v>
      </c>
      <c r="F5" s="2" t="n">
        <v>12805.6605080598</v>
      </c>
      <c r="G5" s="3" t="n">
        <v>0.45</v>
      </c>
      <c r="H5" s="2" t="n">
        <v>-13595.3344272961</v>
      </c>
      <c r="I5" s="3" t="n">
        <v>0.55</v>
      </c>
      <c r="K5" s="1" t="s">
        <v>3</v>
      </c>
      <c r="L5" s="2" t="n">
        <f aca="false">B5</f>
        <v>0</v>
      </c>
      <c r="M5" s="3" t="n">
        <f aca="false">0.25</f>
        <v>0.25</v>
      </c>
      <c r="N5" s="2" t="n">
        <f aca="false">D5</f>
        <v>0</v>
      </c>
      <c r="O5" s="3" t="n">
        <f aca="false">0.25</f>
        <v>0.25</v>
      </c>
      <c r="P5" s="2" t="n">
        <f aca="false">F5</f>
        <v>12805.6605080598</v>
      </c>
      <c r="Q5" s="3" t="n">
        <f aca="false">0.25</f>
        <v>0.25</v>
      </c>
      <c r="R5" s="4" t="n">
        <f aca="false">H5</f>
        <v>-13595.3344272961</v>
      </c>
      <c r="S5" s="3" t="n">
        <f aca="false">0.25</f>
        <v>0.25</v>
      </c>
      <c r="U5" s="1" t="s">
        <v>3</v>
      </c>
      <c r="V5" s="2" t="n">
        <f aca="false">B5</f>
        <v>0</v>
      </c>
      <c r="W5" s="3" t="n">
        <f aca="false">(1-C5)/3</f>
        <v>0.333333333333333</v>
      </c>
      <c r="X5" s="2" t="n">
        <f aca="false">D5</f>
        <v>0</v>
      </c>
      <c r="Y5" s="3" t="n">
        <f aca="false">(1-E5)/3</f>
        <v>0.333333333333333</v>
      </c>
      <c r="Z5" s="2" t="n">
        <f aca="false">F5</f>
        <v>12805.6605080598</v>
      </c>
      <c r="AA5" s="3" t="n">
        <f aca="false">(1-G5)/3</f>
        <v>0.183333333333333</v>
      </c>
      <c r="AB5" s="4" t="n">
        <f aca="false">H5</f>
        <v>-13595.3344272961</v>
      </c>
      <c r="AC5" s="3" t="n">
        <f aca="false">(1-I5)/3</f>
        <v>0.15</v>
      </c>
    </row>
    <row r="6" customFormat="false" ht="13.8" hidden="false" customHeight="false" outlineLevel="0" collapsed="false">
      <c r="C6" s="8" t="n">
        <f aca="false">AVERAGE(C2:C5)</f>
        <v>0.125</v>
      </c>
      <c r="E6" s="8" t="n">
        <f aca="false">AVERAGE(E2:E5)</f>
        <v>0.125</v>
      </c>
      <c r="G6" s="8" t="n">
        <f aca="false">AVERAGE(G2:G5)</f>
        <v>0.3375</v>
      </c>
      <c r="I6" s="8" t="n">
        <f aca="false">AVERAGE(I2:I5)</f>
        <v>0.4125</v>
      </c>
      <c r="W6" s="8" t="n">
        <f aca="false">AVERAGE(W2:W5)</f>
        <v>0.291666666666667</v>
      </c>
      <c r="Y6" s="8" t="n">
        <f aca="false">AVERAGE(Y2:Y5)</f>
        <v>0.291666666666667</v>
      </c>
      <c r="AA6" s="8" t="n">
        <f aca="false">AVERAGE(AA2:AA5)</f>
        <v>0.220833333333333</v>
      </c>
      <c r="AC6" s="8" t="n">
        <f aca="false">AVERAGE(AC2:AC5)</f>
        <v>0.195833333333333</v>
      </c>
    </row>
    <row r="8" customFormat="false" ht="13.8" hidden="false" customHeight="false" outlineLevel="0" collapsed="false">
      <c r="A8" s="5" t="s">
        <v>32</v>
      </c>
      <c r="B8" s="7"/>
      <c r="C8" s="7"/>
      <c r="D8" s="7"/>
      <c r="E8" s="7"/>
      <c r="F8" s="7"/>
      <c r="G8" s="7"/>
      <c r="H8" s="7"/>
      <c r="I8" s="7"/>
      <c r="J8" s="7"/>
      <c r="K8" s="5" t="s">
        <v>32</v>
      </c>
      <c r="L8" s="7"/>
      <c r="M8" s="7"/>
      <c r="N8" s="7"/>
      <c r="O8" s="7"/>
      <c r="P8" s="7"/>
      <c r="Q8" s="7"/>
      <c r="R8" s="7"/>
      <c r="S8" s="7"/>
      <c r="T8" s="7"/>
      <c r="U8" s="5" t="s">
        <v>32</v>
      </c>
      <c r="V8" s="7"/>
      <c r="W8" s="7"/>
      <c r="X8" s="7"/>
      <c r="Y8" s="7"/>
      <c r="Z8" s="7"/>
      <c r="AA8" s="7"/>
      <c r="AB8" s="7"/>
      <c r="AC8" s="7"/>
    </row>
    <row r="9" customFormat="false" ht="13.8" hidden="false" customHeight="false" outlineLevel="0" collapsed="false">
      <c r="A9" s="8" t="s">
        <v>6</v>
      </c>
      <c r="B9" s="25" t="n">
        <f aca="false">B2*C2</f>
        <v>5132.4444666202</v>
      </c>
      <c r="C9" s="26" t="n">
        <f aca="false">D2*E2</f>
        <v>-4722.57007420727</v>
      </c>
      <c r="D9" s="26" t="n">
        <f aca="false">F2*G2</f>
        <v>0</v>
      </c>
      <c r="E9" s="27" t="n">
        <f aca="false">H2*I2</f>
        <v>0</v>
      </c>
      <c r="F9" s="8" t="n">
        <f aca="false">SUM(B9:E9)</f>
        <v>409.874392412929</v>
      </c>
      <c r="G9" s="8" t="s">
        <v>40</v>
      </c>
      <c r="K9" s="8" t="s">
        <v>6</v>
      </c>
      <c r="L9" s="25" t="n">
        <f aca="false">L2*M2</f>
        <v>2566.2222333101</v>
      </c>
      <c r="M9" s="26" t="n">
        <f aca="false">N2*O2</f>
        <v>-2361.28503710364</v>
      </c>
      <c r="N9" s="26" t="n">
        <f aca="false">P2*Q2</f>
        <v>0</v>
      </c>
      <c r="O9" s="27" t="n">
        <f aca="false">R2*S2</f>
        <v>0</v>
      </c>
      <c r="P9" s="8" t="n">
        <f aca="false">SUM(L9:O9)</f>
        <v>204.937196206465</v>
      </c>
      <c r="U9" s="8" t="s">
        <v>6</v>
      </c>
      <c r="V9" s="25" t="n">
        <f aca="false">V2*W2</f>
        <v>1710.81482220673</v>
      </c>
      <c r="W9" s="26" t="n">
        <f aca="false">X2*Y2</f>
        <v>-1574.19002473576</v>
      </c>
      <c r="X9" s="26" t="n">
        <f aca="false">Z2*AA2</f>
        <v>0</v>
      </c>
      <c r="Y9" s="27" t="n">
        <f aca="false">AB2*AC2</f>
        <v>0</v>
      </c>
      <c r="Z9" s="8" t="n">
        <f aca="false">SUM(V9:Y9)</f>
        <v>136.624797470977</v>
      </c>
    </row>
    <row r="10" customFormat="false" ht="13.8" hidden="false" customHeight="false" outlineLevel="0" collapsed="false">
      <c r="A10" s="8" t="s">
        <v>7</v>
      </c>
      <c r="B10" s="28" t="n">
        <f aca="false">B3*C3</f>
        <v>0</v>
      </c>
      <c r="C10" s="8" t="n">
        <f aca="false">D3*E3</f>
        <v>0</v>
      </c>
      <c r="D10" s="8" t="n">
        <f aca="false">F3*G3</f>
        <v>5663.10182132556</v>
      </c>
      <c r="E10" s="29" t="n">
        <f aca="false">H3*I3</f>
        <v>-7382.01756899525</v>
      </c>
      <c r="F10" s="30" t="n">
        <f aca="false">SUM(B10:E10)</f>
        <v>-1718.91574766969</v>
      </c>
      <c r="G10" s="8" t="s">
        <v>41</v>
      </c>
      <c r="H10" s="8" t="n">
        <f aca="false">F10-F9</f>
        <v>-2128.79014008261</v>
      </c>
      <c r="K10" s="8" t="s">
        <v>7</v>
      </c>
      <c r="L10" s="28" t="n">
        <f aca="false">L3*M3</f>
        <v>0</v>
      </c>
      <c r="M10" s="8" t="n">
        <f aca="false">N3*O3</f>
        <v>0</v>
      </c>
      <c r="N10" s="8" t="n">
        <f aca="false">P3*Q3</f>
        <v>3146.1676785142</v>
      </c>
      <c r="O10" s="29" t="n">
        <f aca="false">R3*S3</f>
        <v>-3355.46253136147</v>
      </c>
      <c r="P10" s="30" t="n">
        <f aca="false">SUM(L10:O10)</f>
        <v>-209.294852847275</v>
      </c>
      <c r="Q10" s="8" t="s">
        <v>42</v>
      </c>
      <c r="R10" s="8" t="s">
        <v>5</v>
      </c>
      <c r="U10" s="8" t="s">
        <v>7</v>
      </c>
      <c r="V10" s="28" t="n">
        <f aca="false">V3*W3</f>
        <v>0</v>
      </c>
      <c r="W10" s="8" t="n">
        <f aca="false">X3*Y3</f>
        <v>0</v>
      </c>
      <c r="X10" s="8" t="n">
        <f aca="false">Z3*AA3</f>
        <v>2307.18963091041</v>
      </c>
      <c r="Y10" s="29" t="n">
        <f aca="false">AB3*AC3</f>
        <v>-2013.27751881688</v>
      </c>
      <c r="Z10" s="30" t="n">
        <f aca="false">SUM(V10:Y10)</f>
        <v>293.912112093529</v>
      </c>
      <c r="AA10" s="8" t="s">
        <v>42</v>
      </c>
      <c r="AB10" s="8" t="s">
        <v>5</v>
      </c>
    </row>
    <row r="11" customFormat="false" ht="13.8" hidden="false" customHeight="false" outlineLevel="0" collapsed="false">
      <c r="A11" s="8" t="s">
        <v>8</v>
      </c>
      <c r="B11" s="28" t="n">
        <f aca="false">B4*C4</f>
        <v>0</v>
      </c>
      <c r="C11" s="8" t="n">
        <f aca="false">D4*E4</f>
        <v>0</v>
      </c>
      <c r="D11" s="8" t="n">
        <f aca="false">F4*G4</f>
        <v>5399.53407844583</v>
      </c>
      <c r="E11" s="29" t="n">
        <f aca="false">H4*I4</f>
        <v>-10375.0618125652</v>
      </c>
      <c r="F11" s="8" t="n">
        <f aca="false">SUM(B11:E11)</f>
        <v>-4975.52773411935</v>
      </c>
      <c r="G11" s="8" t="s">
        <v>43</v>
      </c>
      <c r="K11" s="8" t="s">
        <v>8</v>
      </c>
      <c r="L11" s="28" t="n">
        <f aca="false">L4*M4</f>
        <v>0</v>
      </c>
      <c r="M11" s="8" t="n">
        <f aca="false">N4*O4</f>
        <v>0</v>
      </c>
      <c r="N11" s="8" t="n">
        <f aca="false">P4*Q4</f>
        <v>2999.74115469212</v>
      </c>
      <c r="O11" s="29" t="n">
        <f aca="false">R4*S4</f>
        <v>-4715.93718752963</v>
      </c>
      <c r="P11" s="8" t="n">
        <f aca="false">SUM(L11:O11)</f>
        <v>-1716.1960328375</v>
      </c>
      <c r="Q11" s="8" t="s">
        <v>44</v>
      </c>
      <c r="U11" s="8" t="s">
        <v>8</v>
      </c>
      <c r="V11" s="28" t="n">
        <f aca="false">V4*W4</f>
        <v>0</v>
      </c>
      <c r="W11" s="8" t="n">
        <f aca="false">X4*Y4</f>
        <v>0</v>
      </c>
      <c r="X11" s="8" t="n">
        <f aca="false">Z4*AA4</f>
        <v>2199.81018010756</v>
      </c>
      <c r="Y11" s="29" t="n">
        <f aca="false">AB4*AC4</f>
        <v>-2829.56231251777</v>
      </c>
      <c r="Z11" s="8" t="n">
        <f aca="false">SUM(V11:Y11)</f>
        <v>-629.752132410216</v>
      </c>
      <c r="AA11" s="31" t="s">
        <v>44</v>
      </c>
    </row>
    <row r="12" customFormat="false" ht="13.8" hidden="false" customHeight="false" outlineLevel="0" collapsed="false">
      <c r="A12" s="8" t="s">
        <v>9</v>
      </c>
      <c r="B12" s="32" t="n">
        <f aca="false">B5*C5</f>
        <v>0</v>
      </c>
      <c r="C12" s="33" t="n">
        <f aca="false">D5*E5</f>
        <v>0</v>
      </c>
      <c r="D12" s="33" t="n">
        <f aca="false">F5*G5</f>
        <v>5762.54722862691</v>
      </c>
      <c r="E12" s="34" t="n">
        <f aca="false">H5*I5</f>
        <v>-7477.43393501286</v>
      </c>
      <c r="F12" s="8" t="n">
        <f aca="false">SUM(B12:E12)</f>
        <v>-1714.88670638595</v>
      </c>
      <c r="G12" s="8" t="s">
        <v>45</v>
      </c>
      <c r="K12" s="8" t="s">
        <v>9</v>
      </c>
      <c r="L12" s="32" t="n">
        <f aca="false">L5*M5</f>
        <v>0</v>
      </c>
      <c r="M12" s="33" t="n">
        <f aca="false">N5*O5</f>
        <v>0</v>
      </c>
      <c r="N12" s="33" t="n">
        <f aca="false">P5*Q5</f>
        <v>3201.41512701495</v>
      </c>
      <c r="O12" s="34" t="n">
        <f aca="false">R5*S5</f>
        <v>-3398.83360682402</v>
      </c>
      <c r="P12" s="8" t="n">
        <f aca="false">SUM(L12:O12)</f>
        <v>-197.418479809075</v>
      </c>
      <c r="U12" s="8" t="s">
        <v>9</v>
      </c>
      <c r="V12" s="32" t="n">
        <f aca="false">V5*W5</f>
        <v>0</v>
      </c>
      <c r="W12" s="33" t="n">
        <f aca="false">X5*Y5</f>
        <v>0</v>
      </c>
      <c r="X12" s="33" t="n">
        <f aca="false">Z5*AA5</f>
        <v>2347.70442647763</v>
      </c>
      <c r="Y12" s="34" t="n">
        <f aca="false">AB5*AC5</f>
        <v>-2039.30016409441</v>
      </c>
      <c r="Z12" s="8" t="n">
        <f aca="false">SUM(V12:Y12)</f>
        <v>308.404262383215</v>
      </c>
    </row>
    <row r="13" customFormat="false" ht="13.8" hidden="false" customHeight="false" outlineLevel="0" collapsed="false">
      <c r="R13" s="8" t="n">
        <f aca="false">P12-P11</f>
        <v>1518.77755302843</v>
      </c>
      <c r="AB13" s="8" t="n">
        <f aca="false">Z12-Z11</f>
        <v>938.156394793431</v>
      </c>
    </row>
    <row r="14" customFormat="false" ht="13.8" hidden="false" customHeight="false" outlineLevel="0" collapsed="false">
      <c r="A14" s="8" t="s">
        <v>46</v>
      </c>
      <c r="B14" s="8" t="n">
        <f aca="false">C6*B5</f>
        <v>0</v>
      </c>
      <c r="C14" s="8" t="n">
        <f aca="false">0</f>
        <v>0</v>
      </c>
      <c r="D14" s="8" t="n">
        <f aca="false">G6*F2</f>
        <v>0</v>
      </c>
      <c r="E14" s="8" t="n">
        <f aca="false">I6*H3</f>
        <v>-5536.51317674643</v>
      </c>
      <c r="F14" s="8" t="n">
        <f aca="false">SUM(B14:E14)</f>
        <v>-5536.51317674643</v>
      </c>
      <c r="H14" s="8" t="n">
        <f aca="false">F14-F10</f>
        <v>-3817.59742907675</v>
      </c>
      <c r="K14" s="8" t="s">
        <v>47</v>
      </c>
      <c r="L14" s="8" t="n">
        <f aca="false">M5*L5</f>
        <v>0</v>
      </c>
      <c r="M14" s="8" t="n">
        <f aca="false">O5*N3</f>
        <v>0</v>
      </c>
      <c r="N14" s="8" t="n">
        <f aca="false">Q4*P2</f>
        <v>0</v>
      </c>
      <c r="O14" s="8" t="n">
        <f aca="false">0.25*R3</f>
        <v>-3355.46253136147</v>
      </c>
      <c r="P14" s="8" t="n">
        <f aca="false">SUM(L14:O14)</f>
        <v>-3355.46253136147</v>
      </c>
      <c r="R14" s="8" t="n">
        <f aca="false">P14-P10</f>
        <v>-3146.1676785142</v>
      </c>
      <c r="U14" s="8" t="s">
        <v>48</v>
      </c>
      <c r="V14" s="8" t="n">
        <f aca="false">W6*V5</f>
        <v>0</v>
      </c>
      <c r="W14" s="8" t="n">
        <f aca="false">0</f>
        <v>0</v>
      </c>
      <c r="X14" s="8" t="n">
        <f aca="false">AA6*Z2</f>
        <v>0</v>
      </c>
      <c r="Y14" s="8" t="n">
        <f aca="false">AC6*AB3</f>
        <v>-2628.44564956649</v>
      </c>
      <c r="Z14" s="8" t="n">
        <f aca="false">SUM(V14:Y14)</f>
        <v>-2628.44564956649</v>
      </c>
      <c r="AB14" s="8" t="n">
        <f aca="false">Z14-Z10</f>
        <v>-2922.35776166002</v>
      </c>
    </row>
    <row r="16" customFormat="false" ht="13.8" hidden="false" customHeight="false" outlineLevel="0" collapsed="false">
      <c r="B16" s="8" t="s">
        <v>49</v>
      </c>
      <c r="C16" s="8" t="s">
        <v>50</v>
      </c>
      <c r="D16" s="8" t="s">
        <v>51</v>
      </c>
    </row>
    <row r="17" customFormat="false" ht="13.8" hidden="false" customHeight="false" outlineLevel="0" collapsed="false">
      <c r="A17" s="8" t="s">
        <v>5</v>
      </c>
      <c r="B17" s="8" t="n">
        <f aca="false">F9</f>
        <v>409.874392412929</v>
      </c>
      <c r="C17" s="8" t="n">
        <f aca="false">P9</f>
        <v>204.937196206465</v>
      </c>
      <c r="D17" s="8" t="n">
        <f aca="false">Z9</f>
        <v>136.624797470977</v>
      </c>
    </row>
    <row r="18" customFormat="false" ht="13.8" hidden="false" customHeight="false" outlineLevel="0" collapsed="false">
      <c r="A18" s="8" t="s">
        <v>31</v>
      </c>
      <c r="B18" s="8" t="n">
        <f aca="false">F10</f>
        <v>-1718.91574766969</v>
      </c>
      <c r="C18" s="8" t="n">
        <f aca="false">P10</f>
        <v>-209.294852847275</v>
      </c>
      <c r="D18" s="8" t="n">
        <f aca="false">Z10</f>
        <v>293.912112093529</v>
      </c>
    </row>
    <row r="19" customFormat="false" ht="13.8" hidden="false" customHeight="false" outlineLevel="0" collapsed="false">
      <c r="A19" s="8" t="s">
        <v>29</v>
      </c>
      <c r="B19" s="8" t="n">
        <f aca="false">F11</f>
        <v>-4975.52773411935</v>
      </c>
      <c r="C19" s="8" t="n">
        <f aca="false">P11</f>
        <v>-1716.1960328375</v>
      </c>
      <c r="D19" s="8" t="n">
        <f aca="false">Z11</f>
        <v>-629.752132410216</v>
      </c>
    </row>
    <row r="20" customFormat="false" ht="13.8" hidden="false" customHeight="false" outlineLevel="0" collapsed="false">
      <c r="A20" s="8" t="s">
        <v>17</v>
      </c>
      <c r="B20" s="8" t="n">
        <f aca="false">F12</f>
        <v>-1714.88670638595</v>
      </c>
      <c r="C20" s="8" t="n">
        <f aca="false">P12</f>
        <v>-197.418479809075</v>
      </c>
      <c r="D20" s="8" t="n">
        <f aca="false">Z12</f>
        <v>308.404262383215</v>
      </c>
    </row>
    <row r="22" customFormat="false" ht="13.8" hidden="false" customHeight="false" outlineLevel="0" collapsed="false">
      <c r="A22" s="8" t="s">
        <v>52</v>
      </c>
      <c r="B22" s="8" t="n">
        <f aca="false">MAX(B17:B20)</f>
        <v>409.874392412929</v>
      </c>
      <c r="C22" s="8" t="n">
        <f aca="false">MAX(C17:C20)</f>
        <v>204.937196206465</v>
      </c>
      <c r="D22" s="8" t="n">
        <f aca="false">MAX(D17:D20)</f>
        <v>308.404262383215</v>
      </c>
    </row>
    <row r="24" customFormat="false" ht="13.8" hidden="false" customHeight="false" outlineLevel="0" collapsed="false">
      <c r="B24" s="8" t="n">
        <f aca="false">B$22-B17</f>
        <v>0</v>
      </c>
      <c r="C24" s="8" t="n">
        <f aca="false">C$22-C17</f>
        <v>0</v>
      </c>
      <c r="D24" s="8" t="n">
        <f aca="false">D$22-D17</f>
        <v>171.779464912239</v>
      </c>
      <c r="F24" s="8" t="n">
        <f aca="false">MAX(B24:D24)</f>
        <v>171.779464912239</v>
      </c>
    </row>
    <row r="25" customFormat="false" ht="13.8" hidden="false" customHeight="false" outlineLevel="0" collapsed="false">
      <c r="B25" s="8" t="n">
        <f aca="false">B$22-B18</f>
        <v>2128.79014008261</v>
      </c>
      <c r="C25" s="8" t="n">
        <f aca="false">C$22-C18</f>
        <v>414.23204905374</v>
      </c>
      <c r="D25" s="8" t="n">
        <f aca="false">D$22-D18</f>
        <v>14.4921502896866</v>
      </c>
      <c r="F25" s="8" t="n">
        <f aca="false">MAX(B25:D25)</f>
        <v>2128.79014008261</v>
      </c>
    </row>
    <row r="26" customFormat="false" ht="13.8" hidden="false" customHeight="false" outlineLevel="0" collapsed="false">
      <c r="B26" s="8" t="n">
        <f aca="false">B$22-B19</f>
        <v>5385.40212653228</v>
      </c>
      <c r="C26" s="8" t="n">
        <f aca="false">C$22-C19</f>
        <v>1921.13322904396</v>
      </c>
      <c r="D26" s="8" t="n">
        <f aca="false">D$22-D19</f>
        <v>938.156394793431</v>
      </c>
      <c r="F26" s="8" t="n">
        <f aca="false">MAX(B26:D26)</f>
        <v>5385.40212653228</v>
      </c>
    </row>
    <row r="27" customFormat="false" ht="13.8" hidden="false" customHeight="false" outlineLevel="0" collapsed="false">
      <c r="B27" s="8" t="n">
        <f aca="false">B$22-B20</f>
        <v>2124.76109879887</v>
      </c>
      <c r="C27" s="8" t="n">
        <f aca="false">C$22-C20</f>
        <v>402.35567601554</v>
      </c>
      <c r="D27" s="8" t="n">
        <f aca="false">D$22-D20</f>
        <v>0</v>
      </c>
      <c r="F27" s="8" t="n">
        <f aca="false">MAX(B27:D27)</f>
        <v>2124.76109879887</v>
      </c>
    </row>
  </sheetData>
  <mergeCells count="4">
    <mergeCell ref="B1:C1"/>
    <mergeCell ref="D1:E1"/>
    <mergeCell ref="F1:G1"/>
    <mergeCell ref="H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2022-12-25T21:51:22Z</dcterms:created>
  <dc:creator/>
  <dc:description/>
  <dc:language>ru-RU</dc:language>
  <cp:lastModifiedBy/>
  <dcterms:modified xsi:type="dcterms:W3CDTF">2022-12-26T14:16:18Z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