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OXY" sheetId="1" r:id="rId4"/>
    <sheet state="visible" name="AMZN" sheetId="2" r:id="rId5"/>
    <sheet state="visible" name="BTC-USD" sheetId="3" r:id="rId6"/>
    <sheet state="visible" name="Stocks Info" sheetId="4" r:id="rId7"/>
    <sheet state="visible" name="Overview1" sheetId="5" r:id="rId8"/>
    <sheet state="visible" name="Overview2" sheetId="6" r:id="rId9"/>
  </sheets>
  <definedNames/>
  <calcPr/>
</workbook>
</file>

<file path=xl/sharedStrings.xml><?xml version="1.0" encoding="utf-8"?>
<sst xmlns="http://schemas.openxmlformats.org/spreadsheetml/2006/main" count="113" uniqueCount="59">
  <si>
    <t>Ticker</t>
  </si>
  <si>
    <t>Order Type, Side</t>
  </si>
  <si>
    <t>Entry date</t>
  </si>
  <si>
    <t>Position Size</t>
  </si>
  <si>
    <t>Entry price</t>
  </si>
  <si>
    <t>Comments  for strategy</t>
  </si>
  <si>
    <t>Exit date</t>
  </si>
  <si>
    <t>Exit Price</t>
  </si>
  <si>
    <t>Price difference</t>
  </si>
  <si>
    <t>Total Profit/Loss</t>
  </si>
  <si>
    <t>Holding Period Return</t>
  </si>
  <si>
    <t>Annulized return</t>
  </si>
  <si>
    <t>Trade Period (Days)</t>
  </si>
  <si>
    <t>OXY</t>
  </si>
  <si>
    <r>
      <rPr>
        <rFont val="Calibri (Основной текст)"/>
        <b/>
        <color theme="1"/>
        <sz val="14.0"/>
      </rPr>
      <t>Market</t>
    </r>
    <r>
      <rPr>
        <rFont val="Calibri"/>
        <b/>
        <color rgb="FF548135"/>
        <sz val="14.0"/>
      </rPr>
      <t xml:space="preserve">        BUY</t>
    </r>
  </si>
  <si>
    <t>The reason for taking a long position was my assessment of the likelihood of investors revaluing the introduction of the Russian oil embargo, including the introduction of a price ceiling</t>
  </si>
  <si>
    <t>3/28/2023</t>
  </si>
  <si>
    <t>AMZN</t>
  </si>
  <si>
    <r>
      <rPr>
        <rFont val="Calibri (Основной текст)"/>
        <b/>
        <color theme="1"/>
        <sz val="18.0"/>
      </rPr>
      <t xml:space="preserve">Market   </t>
    </r>
    <r>
      <rPr>
        <rFont val="Calibri"/>
        <b/>
        <color rgb="FF548135"/>
        <sz val="18.0"/>
      </rPr>
      <t xml:space="preserve">               BUY</t>
    </r>
  </si>
  <si>
    <t xml:space="preserve">The choice of a position in long was based on the data of the multipliers PE (price-to-income ratio) and PS (price-to-income ratio) because of the raising trend </t>
  </si>
  <si>
    <t>Order Type</t>
  </si>
  <si>
    <t>BTC-USD</t>
  </si>
  <si>
    <r>
      <rPr>
        <rFont val="Calibri (Основной текст)"/>
        <b/>
        <color theme="1"/>
        <sz val="14.0"/>
      </rPr>
      <t>Market</t>
    </r>
    <r>
      <rPr>
        <rFont val="Calibri"/>
        <b/>
        <color rgb="FF548135"/>
        <sz val="14.0"/>
      </rPr>
      <t xml:space="preserve">       BUY</t>
    </r>
  </si>
  <si>
    <t>The purchase of bitcoin was associated with a growing price trend after the previous negative news about the closure of crypto exchanges and numerous withdrawals from them</t>
  </si>
  <si>
    <t>Date</t>
  </si>
  <si>
    <t>Stock</t>
  </si>
  <si>
    <t>More stock information</t>
  </si>
  <si>
    <t>open</t>
  </si>
  <si>
    <t>high</t>
  </si>
  <si>
    <t>low</t>
  </si>
  <si>
    <t>close</t>
  </si>
  <si>
    <t>Trade Price</t>
  </si>
  <si>
    <t>Share balance</t>
  </si>
  <si>
    <t>Total balance</t>
  </si>
  <si>
    <t>Profit</t>
  </si>
  <si>
    <t>Cash balance</t>
  </si>
  <si>
    <t>number of shares</t>
  </si>
  <si>
    <t>BUY</t>
  </si>
  <si>
    <t>98.44</t>
  </si>
  <si>
    <t>96.29</t>
  </si>
  <si>
    <t>97.24</t>
  </si>
  <si>
    <t>SELL</t>
  </si>
  <si>
    <t>102990.78</t>
  </si>
  <si>
    <t>62.35</t>
  </si>
  <si>
    <t>60.56</t>
  </si>
  <si>
    <t>62.21</t>
  </si>
  <si>
    <t>92954.17</t>
  </si>
  <si>
    <t>Tickers</t>
  </si>
  <si>
    <t xml:space="preserve">Starter total balance </t>
  </si>
  <si>
    <t>Current total balance</t>
  </si>
  <si>
    <t>Drawdown</t>
  </si>
  <si>
    <t>Current conclusion about position</t>
  </si>
  <si>
    <t>The bid for revaluation was wrong. we see a decrease in the price in the near future, I will reduce the position, but I will not completely exit</t>
  </si>
  <si>
    <t>As we can clearly see is that such indexes such as PE and PS are slowly increasing so the discont consequently amazon is priced cheaper than its industry. despite the correction in 7% the decision was made to hold.</t>
  </si>
  <si>
    <t>A slight decrease continues due to negative opinion and distrust of crypto exchanges. In turn, this makes it possible for large players to enter positions, which should give growth in the near future. Hold.</t>
  </si>
  <si>
    <t>Total for all tickers</t>
  </si>
  <si>
    <t>Due to the sharp drop in oil prices, it was decided to sell OXY shares. With some certainty about oil prices and their growth, a decision will be made to add shares to the portfolio</t>
  </si>
  <si>
    <t>I've decided to sell AMZN for the reason of overheating RSI, and since we were upcoming to the price level of 100 there will be a probability that price will rapidly go down</t>
  </si>
  <si>
    <t>The CFTC sued the Binance crypto exchange and its owner CZ in a Chicago court
• CFTC — US Commodity Futures Trading Commission</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</si>
</sst>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_-[$$-409]* #,##0.00_ ;_-[$$-409]* \-#,##0.00\ ;_-[$$-409]* &quot;-&quot;??_ ;_-@_ "/>
    <numFmt numFmtId="165" formatCode="[$$]#,##0.00"/>
    <numFmt numFmtId="166" formatCode="[$$-409]#,##0.00"/>
    <numFmt numFmtId="167" formatCode="d.m.yyyy"/>
  </numFmts>
  <fonts count="31">
    <font>
      <sz val="12.0"/>
      <color theme="1"/>
      <name val="Calibri"/>
      <scheme val="minor"/>
    </font>
    <font>
      <sz val="14.0"/>
      <color theme="0"/>
      <name val="Farah regular"/>
    </font>
    <font>
      <sz val="12.0"/>
      <color theme="1"/>
      <name val="Calibri"/>
    </font>
    <font>
      <sz val="24.0"/>
      <color rgb="FFFFFFFF"/>
      <name val="Calibri"/>
    </font>
    <font>
      <b/>
      <sz val="14.0"/>
      <color rgb="FF548135"/>
      <name val="Calibri"/>
    </font>
    <font>
      <sz val="14.0"/>
      <color theme="1"/>
      <name val="Calibri"/>
    </font>
    <font>
      <sz val="14.0"/>
      <color theme="1"/>
      <name val="Helvetica Neue"/>
    </font>
    <font>
      <sz val="11.0"/>
      <color theme="1"/>
      <name val="Calibri"/>
      <scheme val="minor"/>
    </font>
    <font>
      <sz val="18.0"/>
      <color theme="0"/>
      <name val="Farah regular"/>
    </font>
    <font>
      <sz val="18.0"/>
      <color theme="1"/>
      <name val="Calibri"/>
    </font>
    <font>
      <b/>
      <sz val="18.0"/>
      <color rgb="FF548135"/>
      <name val="Calibri"/>
    </font>
    <font>
      <sz val="18.0"/>
      <color rgb="FF000000"/>
      <name val="Calibri"/>
    </font>
    <font>
      <sz val="18.0"/>
      <color theme="1"/>
      <name val="Helvetica Neue"/>
    </font>
    <font>
      <sz val="12.0"/>
      <color theme="1"/>
      <name val="Helvetica Neue"/>
    </font>
    <font>
      <sz val="18.0"/>
      <color theme="0"/>
      <name val="Calibri"/>
    </font>
    <font/>
    <font>
      <color theme="1"/>
      <name val="Calibri"/>
    </font>
    <font>
      <sz val="20.0"/>
      <color theme="1"/>
      <name val="Calibri"/>
    </font>
    <font>
      <sz val="20.0"/>
      <color rgb="FF000000"/>
      <name val="Calibri"/>
    </font>
    <font>
      <sz val="18.0"/>
      <color theme="1"/>
      <name val="Calibri"/>
      <scheme val="minor"/>
    </font>
    <font>
      <sz val="18.0"/>
      <color rgb="FF000000"/>
      <name val="Calibri"/>
      <scheme val="minor"/>
    </font>
    <font>
      <sz val="20.0"/>
      <color theme="1"/>
      <name val="Calibri"/>
      <scheme val="minor"/>
    </font>
    <font>
      <sz val="18.0"/>
      <color rgb="FF000000"/>
      <name val="&quot;Lucida Grande&quot;"/>
    </font>
    <font>
      <sz val="21.0"/>
      <color theme="1"/>
      <name val="Calibri"/>
      <scheme val="minor"/>
    </font>
    <font>
      <b/>
      <sz val="26.0"/>
      <color rgb="FF3F3F3F"/>
      <name val="Calibri"/>
    </font>
    <font>
      <b/>
      <sz val="26.0"/>
      <color rgb="FF434343"/>
      <name val="Calibri"/>
    </font>
    <font>
      <sz val="24.0"/>
      <color theme="1"/>
      <name val="Calibri"/>
    </font>
    <font>
      <sz val="22.0"/>
      <color theme="1"/>
      <name val="Calibri"/>
    </font>
    <font>
      <sz val="12.0"/>
      <color rgb="FF000000"/>
      <name val="Inconsolata"/>
    </font>
    <font>
      <sz val="8.0"/>
      <color rgb="FF000000"/>
      <name val="Calibri"/>
    </font>
    <font>
      <sz val="18.0"/>
      <color rgb="FF000000"/>
      <name val="Arial"/>
    </font>
  </fonts>
  <fills count="16">
    <fill>
      <patternFill patternType="none"/>
    </fill>
    <fill>
      <patternFill patternType="lightGray"/>
    </fill>
    <fill>
      <patternFill patternType="solid">
        <fgColor theme="9"/>
        <bgColor theme="9"/>
      </patternFill>
    </fill>
    <fill>
      <patternFill patternType="solid">
        <fgColor rgb="FFC5E0B3"/>
        <bgColor rgb="FFC5E0B3"/>
      </patternFill>
    </fill>
    <fill>
      <patternFill patternType="solid">
        <fgColor rgb="FFA8D08D"/>
        <bgColor rgb="FFA8D08D"/>
      </patternFill>
    </fill>
    <fill>
      <patternFill patternType="solid">
        <fgColor rgb="FFB6D7A8"/>
        <bgColor rgb="FFB6D7A8"/>
      </patternFill>
    </fill>
    <fill>
      <patternFill patternType="solid">
        <fgColor rgb="FFFFFFFF"/>
        <bgColor rgb="FFFFFFFF"/>
      </patternFill>
    </fill>
    <fill>
      <patternFill patternType="solid">
        <fgColor theme="6"/>
        <bgColor theme="6"/>
      </patternFill>
    </fill>
    <fill>
      <patternFill patternType="solid">
        <fgColor rgb="FFDEEAF6"/>
        <bgColor rgb="FFDEEAF6"/>
      </patternFill>
    </fill>
    <fill>
      <patternFill patternType="solid">
        <fgColor rgb="FFECECEC"/>
        <bgColor rgb="FFECECEC"/>
      </patternFill>
    </fill>
    <fill>
      <patternFill patternType="solid">
        <fgColor rgb="FFDADADA"/>
        <bgColor rgb="FFDADADA"/>
      </patternFill>
    </fill>
    <fill>
      <patternFill patternType="solid">
        <fgColor rgb="FFFDFDFD"/>
        <bgColor rgb="FFFDFDFD"/>
      </patternFill>
    </fill>
    <fill>
      <patternFill patternType="solid">
        <fgColor rgb="FFD4A6DE"/>
        <bgColor rgb="FFD4A6DE"/>
      </patternFill>
    </fill>
    <fill>
      <patternFill patternType="solid">
        <fgColor rgb="FFF9CB9C"/>
        <bgColor rgb="FFF9CB9C"/>
      </patternFill>
    </fill>
    <fill>
      <patternFill patternType="solid">
        <fgColor rgb="FFF7CAAC"/>
        <bgColor rgb="FFF7CAAC"/>
      </patternFill>
    </fill>
    <fill>
      <patternFill patternType="solid">
        <fgColor rgb="FFFBE4D5"/>
        <bgColor rgb="FFFBE4D5"/>
      </patternFill>
    </fill>
  </fills>
  <borders count="9">
    <border/>
    <border>
      <left style="thin">
        <color rgb="FF3F3F3F"/>
      </left>
      <right style="thin">
        <color rgb="FF3F3F3F"/>
      </right>
      <top style="thin">
        <color rgb="FF3F3F3F"/>
      </top>
    </border>
    <border>
      <left style="thin">
        <color rgb="FF3F3F3F"/>
      </left>
      <top style="thin">
        <color rgb="FF3F3F3F"/>
      </top>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s>
  <cellStyleXfs count="1">
    <xf borderId="0" fillId="0" fontId="0" numFmtId="0" applyAlignment="1" applyFont="1"/>
  </cellStyleXfs>
  <cellXfs count="82">
    <xf borderId="0" fillId="0" fontId="0" numFmtId="0" xfId="0" applyAlignment="1" applyFont="1">
      <alignment readingOrder="0" shrinkToFit="0" vertical="bottom" wrapText="0"/>
    </xf>
    <xf borderId="1" fillId="2" fontId="1" numFmtId="0" xfId="0" applyAlignment="1" applyBorder="1" applyFill="1" applyFont="1">
      <alignment horizontal="center" vertical="center"/>
    </xf>
    <xf borderId="1" fillId="3" fontId="2" numFmtId="0" xfId="0" applyAlignment="1" applyBorder="1" applyFill="1" applyFont="1">
      <alignment horizontal="center" vertical="center"/>
    </xf>
    <xf borderId="1" fillId="4" fontId="2" numFmtId="0" xfId="0" applyAlignment="1" applyBorder="1" applyFill="1" applyFont="1">
      <alignment horizontal="center" vertical="center"/>
    </xf>
    <xf borderId="2" fillId="3" fontId="2" numFmtId="0" xfId="0" applyAlignment="1" applyBorder="1" applyFont="1">
      <alignment horizontal="center" vertical="center"/>
    </xf>
    <xf borderId="3" fillId="3" fontId="2" numFmtId="0" xfId="0" applyAlignment="1" applyBorder="1" applyFont="1">
      <alignment horizontal="center" vertical="center"/>
    </xf>
    <xf borderId="3" fillId="5" fontId="2" numFmtId="0" xfId="0" applyAlignment="1" applyBorder="1" applyFill="1" applyFont="1">
      <alignment horizontal="center" readingOrder="0" vertical="center"/>
    </xf>
    <xf borderId="0" fillId="6" fontId="2" numFmtId="0" xfId="0" applyAlignment="1" applyFill="1" applyFont="1">
      <alignment horizontal="center" vertical="center"/>
    </xf>
    <xf borderId="3" fillId="2" fontId="3" numFmtId="0" xfId="0" applyAlignment="1" applyBorder="1" applyFont="1">
      <alignment horizontal="center" vertical="center"/>
    </xf>
    <xf borderId="3" fillId="0" fontId="4" numFmtId="0" xfId="0" applyAlignment="1" applyBorder="1" applyFont="1">
      <alignment horizontal="center" shrinkToFit="0" vertical="center" wrapText="1"/>
    </xf>
    <xf borderId="3" fillId="0" fontId="5" numFmtId="14" xfId="0" applyAlignment="1" applyBorder="1" applyFont="1" applyNumberFormat="1">
      <alignment horizontal="center" vertical="center"/>
    </xf>
    <xf borderId="3" fillId="0" fontId="2" numFmtId="0" xfId="0" applyAlignment="1" applyBorder="1" applyFont="1">
      <alignment horizontal="center" vertical="center"/>
    </xf>
    <xf borderId="3" fillId="0" fontId="2" numFmtId="164" xfId="0" applyAlignment="1" applyBorder="1" applyFont="1" applyNumberFormat="1">
      <alignment horizontal="center" vertical="center"/>
    </xf>
    <xf borderId="3" fillId="0" fontId="6" numFmtId="0" xfId="0" applyAlignment="1" applyBorder="1" applyFont="1">
      <alignment horizontal="center" shrinkToFit="0" vertical="center" wrapText="1"/>
    </xf>
    <xf borderId="3" fillId="0" fontId="5" numFmtId="0" xfId="0" applyAlignment="1" applyBorder="1" applyFont="1">
      <alignment horizontal="center" readingOrder="0" vertical="center"/>
    </xf>
    <xf borderId="3" fillId="0" fontId="2" numFmtId="164" xfId="0" applyAlignment="1" applyBorder="1" applyFont="1" applyNumberFormat="1">
      <alignment horizontal="center" readingOrder="0" vertical="center"/>
    </xf>
    <xf borderId="3" fillId="0" fontId="2" numFmtId="9" xfId="0" applyAlignment="1" applyBorder="1" applyFont="1" applyNumberFormat="1">
      <alignment horizontal="center" vertical="center"/>
    </xf>
    <xf borderId="3" fillId="0" fontId="7" numFmtId="0" xfId="0" applyAlignment="1" applyBorder="1" applyFont="1">
      <alignment horizontal="center" readingOrder="0" vertical="center"/>
    </xf>
    <xf borderId="3" fillId="2" fontId="8" numFmtId="0" xfId="0" applyAlignment="1" applyBorder="1" applyFont="1">
      <alignment horizontal="center" vertical="center"/>
    </xf>
    <xf borderId="3" fillId="3" fontId="9" numFmtId="0" xfId="0" applyAlignment="1" applyBorder="1" applyFont="1">
      <alignment horizontal="center" vertical="center"/>
    </xf>
    <xf borderId="3" fillId="4" fontId="9" numFmtId="0" xfId="0" applyAlignment="1" applyBorder="1" applyFont="1">
      <alignment horizontal="center" vertical="center"/>
    </xf>
    <xf borderId="3" fillId="0" fontId="10" numFmtId="0" xfId="0" applyAlignment="1" applyBorder="1" applyFont="1">
      <alignment horizontal="center" shrinkToFit="0" vertical="center" wrapText="1"/>
    </xf>
    <xf borderId="3" fillId="0" fontId="9" numFmtId="14" xfId="0" applyAlignment="1" applyBorder="1" applyFont="1" applyNumberFormat="1">
      <alignment horizontal="center" vertical="center"/>
    </xf>
    <xf borderId="3" fillId="6" fontId="11" numFmtId="0" xfId="0" applyAlignment="1" applyBorder="1" applyFont="1">
      <alignment horizontal="center" readingOrder="0" vertical="center"/>
    </xf>
    <xf borderId="3" fillId="0" fontId="9" numFmtId="164" xfId="0" applyAlignment="1" applyBorder="1" applyFont="1" applyNumberFormat="1">
      <alignment horizontal="center" vertical="center"/>
    </xf>
    <xf borderId="3" fillId="0" fontId="12" numFmtId="0" xfId="0" applyAlignment="1" applyBorder="1" applyFont="1">
      <alignment horizontal="center" shrinkToFit="0" vertical="center" wrapText="1"/>
    </xf>
    <xf borderId="3" fillId="2" fontId="1" numFmtId="0" xfId="0" applyAlignment="1" applyBorder="1" applyFont="1">
      <alignment horizontal="center" vertical="center"/>
    </xf>
    <xf borderId="3" fillId="4" fontId="2" numFmtId="0" xfId="0" applyAlignment="1" applyBorder="1" applyFont="1">
      <alignment horizontal="center" vertical="center"/>
    </xf>
    <xf borderId="3" fillId="0" fontId="13" numFmtId="0" xfId="0" applyAlignment="1" applyBorder="1" applyFont="1">
      <alignment horizontal="center" shrinkToFit="0" vertical="center" wrapText="1"/>
    </xf>
    <xf borderId="3" fillId="0" fontId="2" numFmtId="0" xfId="0" applyAlignment="1" applyBorder="1" applyFont="1">
      <alignment horizontal="center" readingOrder="0" vertical="center"/>
    </xf>
    <xf borderId="3" fillId="0" fontId="2" numFmtId="165" xfId="0" applyAlignment="1" applyBorder="1" applyFont="1" applyNumberFormat="1">
      <alignment horizontal="center" readingOrder="0" vertical="center"/>
    </xf>
    <xf borderId="4" fillId="7" fontId="14" numFmtId="0" xfId="0" applyAlignment="1" applyBorder="1" applyFill="1" applyFont="1">
      <alignment horizontal="center"/>
    </xf>
    <xf borderId="5" fillId="8" fontId="9" numFmtId="0" xfId="0" applyAlignment="1" applyBorder="1" applyFill="1" applyFont="1">
      <alignment horizontal="center"/>
    </xf>
    <xf borderId="6" fillId="0" fontId="15" numFmtId="0" xfId="0" applyBorder="1" applyFont="1"/>
    <xf borderId="7" fillId="0" fontId="15" numFmtId="0" xfId="0" applyBorder="1" applyFont="1"/>
    <xf borderId="3" fillId="0" fontId="16" numFmtId="0" xfId="0" applyBorder="1" applyFont="1"/>
    <xf borderId="8" fillId="0" fontId="15" numFmtId="0" xfId="0" applyBorder="1" applyFont="1"/>
    <xf borderId="3" fillId="9" fontId="9" numFmtId="0" xfId="0" applyBorder="1" applyFill="1" applyFont="1"/>
    <xf borderId="3" fillId="10" fontId="17" numFmtId="14" xfId="0" applyAlignment="1" applyBorder="1" applyFill="1" applyFont="1" applyNumberFormat="1">
      <alignment horizontal="center"/>
    </xf>
    <xf borderId="3" fillId="0" fontId="9" numFmtId="0" xfId="0" applyAlignment="1" applyBorder="1" applyFont="1">
      <alignment horizontal="center"/>
    </xf>
    <xf borderId="3" fillId="0" fontId="9" numFmtId="164" xfId="0" applyAlignment="1" applyBorder="1" applyFont="1" applyNumberFormat="1">
      <alignment horizontal="center"/>
    </xf>
    <xf borderId="3" fillId="0" fontId="9" numFmtId="166" xfId="0" applyAlignment="1" applyBorder="1" applyFont="1" applyNumberFormat="1">
      <alignment horizontal="center"/>
    </xf>
    <xf borderId="3" fillId="0" fontId="9" numFmtId="10" xfId="0" applyBorder="1" applyFont="1" applyNumberFormat="1"/>
    <xf borderId="3" fillId="0" fontId="9" numFmtId="164" xfId="0" applyBorder="1" applyFont="1" applyNumberFormat="1"/>
    <xf borderId="3" fillId="10" fontId="17" numFmtId="14" xfId="0" applyAlignment="1" applyBorder="1" applyFont="1" applyNumberFormat="1">
      <alignment horizontal="center" vertical="center"/>
    </xf>
    <xf borderId="3" fillId="0" fontId="9" numFmtId="0" xfId="0" applyAlignment="1" applyBorder="1" applyFont="1">
      <alignment horizontal="center" vertical="center"/>
    </xf>
    <xf borderId="3" fillId="0" fontId="9" numFmtId="166" xfId="0" applyAlignment="1" applyBorder="1" applyFont="1" applyNumberFormat="1">
      <alignment horizontal="center" vertical="center"/>
    </xf>
    <xf borderId="3" fillId="0" fontId="9" numFmtId="10" xfId="0" applyAlignment="1" applyBorder="1" applyFont="1" applyNumberFormat="1">
      <alignment vertical="center"/>
    </xf>
    <xf borderId="0" fillId="6" fontId="18" numFmtId="167" xfId="0" applyAlignment="1" applyFont="1" applyNumberFormat="1">
      <alignment horizontal="center" readingOrder="0"/>
    </xf>
    <xf borderId="3" fillId="0" fontId="9" numFmtId="164" xfId="0" applyAlignment="1" applyBorder="1" applyFont="1" applyNumberFormat="1">
      <alignment horizontal="center" readingOrder="0" vertical="center"/>
    </xf>
    <xf borderId="3" fillId="0" fontId="19" numFmtId="165" xfId="0" applyAlignment="1" applyBorder="1" applyFont="1" applyNumberFormat="1">
      <alignment readingOrder="0"/>
    </xf>
    <xf borderId="3" fillId="0" fontId="9" numFmtId="0" xfId="0" applyAlignment="1" applyBorder="1" applyFont="1">
      <alignment horizontal="center" readingOrder="0"/>
    </xf>
    <xf borderId="3" fillId="0" fontId="19" numFmtId="165" xfId="0" applyAlignment="1" applyBorder="1" applyFont="1" applyNumberFormat="1">
      <alignment horizontal="center" readingOrder="0" vertical="center"/>
    </xf>
    <xf borderId="3" fillId="0" fontId="20" numFmtId="165" xfId="0" applyAlignment="1" applyBorder="1" applyFont="1" applyNumberFormat="1">
      <alignment horizontal="center" readingOrder="0" vertical="center"/>
    </xf>
    <xf borderId="3" fillId="0" fontId="19" numFmtId="10" xfId="0" applyAlignment="1" applyBorder="1" applyFont="1" applyNumberFormat="1">
      <alignment readingOrder="0"/>
    </xf>
    <xf borderId="0" fillId="0" fontId="21" numFmtId="167" xfId="0" applyAlignment="1" applyFont="1" applyNumberFormat="1">
      <alignment readingOrder="0"/>
    </xf>
    <xf borderId="3" fillId="11" fontId="22" numFmtId="165" xfId="0" applyAlignment="1" applyBorder="1" applyFill="1" applyFont="1" applyNumberFormat="1">
      <alignment horizontal="center" readingOrder="0" vertical="center"/>
    </xf>
    <xf borderId="0" fillId="0" fontId="23" numFmtId="167" xfId="0" applyAlignment="1" applyFont="1" applyNumberFormat="1">
      <alignment readingOrder="0"/>
    </xf>
    <xf borderId="3" fillId="0" fontId="9" numFmtId="165" xfId="0" applyAlignment="1" applyBorder="1" applyFont="1" applyNumberFormat="1">
      <alignment horizontal="center" readingOrder="0" vertical="center"/>
    </xf>
    <xf borderId="3" fillId="0" fontId="19" numFmtId="165" xfId="0" applyAlignment="1" applyBorder="1" applyFont="1" applyNumberFormat="1">
      <alignment readingOrder="0"/>
    </xf>
    <xf borderId="3" fillId="0" fontId="9" numFmtId="0" xfId="0" applyAlignment="1" applyBorder="1" applyFont="1">
      <alignment horizontal="center" readingOrder="0" vertical="center"/>
    </xf>
    <xf borderId="3" fillId="12" fontId="24" numFmtId="0" xfId="0" applyBorder="1" applyFill="1" applyFont="1"/>
    <xf borderId="3" fillId="12" fontId="25" numFmtId="0" xfId="0" applyBorder="1" applyFont="1"/>
    <xf borderId="3" fillId="0" fontId="26" numFmtId="0" xfId="0" applyBorder="1" applyFont="1"/>
    <xf borderId="3" fillId="0" fontId="26" numFmtId="164" xfId="0" applyBorder="1" applyFont="1" applyNumberFormat="1"/>
    <xf borderId="3" fillId="13" fontId="27" numFmtId="164" xfId="0" applyBorder="1" applyFill="1" applyFont="1" applyNumberFormat="1"/>
    <xf borderId="3" fillId="0" fontId="26" numFmtId="10" xfId="0" applyBorder="1" applyFont="1" applyNumberFormat="1"/>
    <xf borderId="3" fillId="0" fontId="9" numFmtId="0" xfId="0" applyAlignment="1" applyBorder="1" applyFont="1">
      <alignment shrinkToFit="0" vertical="top" wrapText="1"/>
    </xf>
    <xf borderId="3" fillId="0" fontId="9" numFmtId="0" xfId="0" applyAlignment="1" applyBorder="1" applyFont="1">
      <alignment horizontal="left" shrinkToFit="0" vertical="top" wrapText="1"/>
    </xf>
    <xf borderId="3" fillId="14" fontId="26" numFmtId="164" xfId="0" applyBorder="1" applyFill="1" applyFont="1" applyNumberFormat="1"/>
    <xf borderId="3" fillId="0" fontId="9" numFmtId="0" xfId="0" applyAlignment="1" applyBorder="1" applyFont="1">
      <alignment shrinkToFit="0" wrapText="1"/>
    </xf>
    <xf borderId="3" fillId="15" fontId="26" numFmtId="164" xfId="0" applyAlignment="1" applyBorder="1" applyFill="1" applyFont="1" applyNumberFormat="1">
      <alignment horizontal="right"/>
    </xf>
    <xf borderId="0" fillId="0" fontId="2" numFmtId="0" xfId="0" applyFont="1"/>
    <xf borderId="0" fillId="0" fontId="2" numFmtId="10" xfId="0" applyFont="1" applyNumberFormat="1"/>
    <xf borderId="0" fillId="6" fontId="28" numFmtId="10" xfId="0" applyFont="1" applyNumberFormat="1"/>
    <xf borderId="0" fillId="6" fontId="29" numFmtId="0" xfId="0" applyAlignment="1" applyFont="1">
      <alignment horizontal="left"/>
    </xf>
    <xf borderId="0" fillId="0" fontId="9" numFmtId="0" xfId="0" applyFont="1"/>
    <xf borderId="0" fillId="6" fontId="28" numFmtId="10" xfId="0" applyAlignment="1" applyFont="1" applyNumberFormat="1">
      <alignment horizontal="right"/>
    </xf>
    <xf borderId="3" fillId="0" fontId="9" numFmtId="0" xfId="0" applyAlignment="1" applyBorder="1" applyFont="1">
      <alignment readingOrder="0" shrinkToFit="0" vertical="top" wrapText="1"/>
    </xf>
    <xf borderId="3" fillId="11" fontId="30" numFmtId="165" xfId="0" applyAlignment="1" applyBorder="1" applyFont="1" applyNumberFormat="1">
      <alignment horizontal="center" readingOrder="0" vertical="center"/>
    </xf>
    <xf borderId="3" fillId="0" fontId="9" numFmtId="0" xfId="0" applyAlignment="1" applyBorder="1" applyFont="1">
      <alignment horizontal="left" readingOrder="0" shrinkToFit="0" vertical="top" wrapText="1"/>
    </xf>
    <xf borderId="3" fillId="0" fontId="9" numFmtId="0" xfId="0" applyAlignment="1" applyBorder="1" applyFont="1">
      <alignmen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400">
                <a:solidFill>
                  <a:srgbClr val="757575"/>
                </a:solidFill>
                <a:latin typeface="+mn-lt"/>
              </a:defRPr>
            </a:pPr>
            <a:r>
              <a:rPr b="0" i="0" sz="1400">
                <a:solidFill>
                  <a:srgbClr val="757575"/>
                </a:solidFill>
                <a:latin typeface="+mn-lt"/>
              </a:rPr>
              <a:t>P&amp;L GRAPH</a:t>
            </a:r>
          </a:p>
        </c:rich>
      </c:tx>
      <c:layout>
        <c:manualLayout>
          <c:xMode val="edge"/>
          <c:yMode val="edge"/>
          <c:x val="0.40174506005934707"/>
          <c:y val="0.06653225595211278"/>
        </c:manualLayout>
      </c:layout>
      <c:overlay val="0"/>
    </c:title>
    <c:plotArea>
      <c:layout/>
      <c:barChart>
        <c:barDir val="col"/>
        <c:ser>
          <c:idx val="0"/>
          <c:order val="0"/>
          <c:tx>
            <c:v>Starter total balance </c:v>
          </c:tx>
          <c:spPr>
            <a:solidFill>
              <a:schemeClr val="accent1"/>
            </a:solidFill>
            <a:ln cmpd="sng">
              <a:solidFill>
                <a:srgbClr val="000000"/>
              </a:solidFill>
            </a:ln>
          </c:spPr>
          <c:cat>
            <c:strRef>
              <c:f>Overview1!$A$2:$A$5</c:f>
            </c:strRef>
          </c:cat>
          <c:val>
            <c:numRef>
              <c:f>Overview1!$B$2:$B$5</c:f>
              <c:numCache/>
            </c:numRef>
          </c:val>
        </c:ser>
        <c:ser>
          <c:idx val="1"/>
          <c:order val="1"/>
          <c:tx>
            <c:v>Current total balance</c:v>
          </c:tx>
          <c:spPr>
            <a:solidFill>
              <a:schemeClr val="accent2"/>
            </a:solidFill>
            <a:ln cmpd="sng">
              <a:solidFill>
                <a:srgbClr val="000000"/>
              </a:solidFill>
            </a:ln>
          </c:spPr>
          <c:cat>
            <c:strRef>
              <c:f>Overview1!$A$2:$A$5</c:f>
            </c:strRef>
          </c:cat>
          <c:val>
            <c:numRef>
              <c:f>Overview1!$C$2:$C$5</c:f>
              <c:numCache/>
            </c:numRef>
          </c:val>
        </c:ser>
        <c:ser>
          <c:idx val="2"/>
          <c:order val="2"/>
          <c:tx>
            <c:v>Profit</c:v>
          </c:tx>
          <c:spPr>
            <a:solidFill>
              <a:schemeClr val="accent3"/>
            </a:solidFill>
            <a:ln cmpd="sng">
              <a:solidFill>
                <a:srgbClr val="000000"/>
              </a:solidFill>
            </a:ln>
          </c:spPr>
          <c:cat>
            <c:strRef>
              <c:f>Overview1!$A$2:$A$5</c:f>
            </c:strRef>
          </c:cat>
          <c:val>
            <c:numRef>
              <c:f>Overview1!$D$2:$D$5</c:f>
              <c:numCache/>
            </c:numRef>
          </c:val>
        </c:ser>
        <c:axId val="931387595"/>
        <c:axId val="575414147"/>
      </c:barChart>
      <c:catAx>
        <c:axId val="93138759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2400">
                <a:solidFill>
                  <a:srgbClr val="000000"/>
                </a:solidFill>
                <a:latin typeface="+mn-lt"/>
              </a:defRPr>
            </a:pPr>
          </a:p>
        </c:txPr>
        <c:crossAx val="575414147"/>
      </c:catAx>
      <c:valAx>
        <c:axId val="575414147"/>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1800">
                <a:solidFill>
                  <a:srgbClr val="000000"/>
                </a:solidFill>
                <a:latin typeface="+mn-lt"/>
              </a:defRPr>
            </a:pPr>
          </a:p>
        </c:txPr>
        <c:crossAx val="931387595"/>
      </c:valAx>
    </c:plotArea>
    <c:legend>
      <c:legendPos val="b"/>
      <c:overlay val="0"/>
      <c:txPr>
        <a:bodyPr/>
        <a:lstStyle/>
        <a:p>
          <a:pPr lvl="0">
            <a:defRPr b="0" i="0" sz="200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P&amp;L GRAPH</a:t>
            </a:r>
          </a:p>
        </c:rich>
      </c:tx>
      <c:overlay val="0"/>
    </c:title>
    <c:plotArea>
      <c:layout/>
      <c:barChart>
        <c:barDir val="col"/>
        <c:ser>
          <c:idx val="0"/>
          <c:order val="0"/>
          <c:spPr>
            <a:solidFill>
              <a:schemeClr val="accent1"/>
            </a:solidFill>
            <a:ln cmpd="sng">
              <a:solidFill>
                <a:srgbClr val="000000"/>
              </a:solidFill>
            </a:ln>
          </c:spPr>
          <c:cat>
            <c:strRef>
              <c:f>Overview2!$A$2:$A$5</c:f>
            </c:strRef>
          </c:cat>
          <c:val>
            <c:numRef>
              <c:f>Overview2!$B$2:$B$5</c:f>
              <c:numCache/>
            </c:numRef>
          </c:val>
        </c:ser>
        <c:ser>
          <c:idx val="1"/>
          <c:order val="1"/>
          <c:spPr>
            <a:solidFill>
              <a:schemeClr val="accent2"/>
            </a:solidFill>
            <a:ln cmpd="sng">
              <a:solidFill>
                <a:srgbClr val="000000"/>
              </a:solidFill>
            </a:ln>
          </c:spPr>
          <c:cat>
            <c:strRef>
              <c:f>Overview2!$A$2:$A$5</c:f>
            </c:strRef>
          </c:cat>
          <c:val>
            <c:numRef>
              <c:f>Overview2!$C$2:$C$5</c:f>
              <c:numCache/>
            </c:numRef>
          </c:val>
        </c:ser>
        <c:ser>
          <c:idx val="2"/>
          <c:order val="2"/>
          <c:spPr>
            <a:solidFill>
              <a:schemeClr val="accent3"/>
            </a:solidFill>
            <a:ln cmpd="sng">
              <a:solidFill>
                <a:srgbClr val="000000"/>
              </a:solidFill>
            </a:ln>
          </c:spPr>
          <c:cat>
            <c:strRef>
              <c:f>Overview2!$A$2:$A$5</c:f>
            </c:strRef>
          </c:cat>
          <c:val>
            <c:numRef>
              <c:f>Overview2!$D$2:$D$5</c:f>
              <c:numCache/>
            </c:numRef>
          </c:val>
        </c:ser>
        <c:axId val="1510093897"/>
        <c:axId val="1412359712"/>
      </c:barChart>
      <c:catAx>
        <c:axId val="151009389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412359712"/>
      </c:catAx>
      <c:valAx>
        <c:axId val="141235971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510093897"/>
      </c:valAx>
    </c:plotArea>
    <c:legend>
      <c:legendPos val="r"/>
      <c:overlay val="0"/>
      <c:txPr>
        <a:bodyPr/>
        <a:lstStyle/>
        <a:p>
          <a:pPr lvl="0">
            <a:defRPr b="0">
              <a:solidFill>
                <a:srgbClr val="1A1A1A"/>
              </a:solidFill>
              <a:latin typeface="+mn-lt"/>
            </a:defRPr>
          </a:pPr>
        </a:p>
      </c:txPr>
    </c:legend>
    <c:plotVisOnly val="1"/>
  </c:chart>
</c:chartSpace>
</file>

<file path=xl/drawings/_rels/drawing5.xml.rels><?xml version="1.0" encoding="UTF-8" standalone="yes"?><Relationships xmlns="http://schemas.openxmlformats.org/package/2006/relationships"><Relationship Id="rId1" Type="http://schemas.openxmlformats.org/officeDocument/2006/relationships/chart" Target="../charts/chart1.xml"/></Relationships>
</file>

<file path=xl/drawings/_rels/drawing6.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1838325</xdr:colOff>
      <xdr:row>4</xdr:row>
      <xdr:rowOff>428625</xdr:rowOff>
    </xdr:from>
    <xdr:ext cx="5981700" cy="5105400"/>
    <xdr:graphicFrame>
      <xdr:nvGraphicFramePr>
        <xdr:cNvPr id="1" name="Chart 1" title="Диаграмма"/>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2514600</xdr:colOff>
      <xdr:row>5</xdr:row>
      <xdr:rowOff>38100</xdr:rowOff>
    </xdr:from>
    <xdr:ext cx="6543675" cy="4914900"/>
    <xdr:graphicFrame>
      <xdr:nvGraphicFramePr>
        <xdr:cNvPr id="2" name="Chart 2" title="Диаграмма"/>
        <xdr:cNvGraphicFramePr/>
      </xdr:nvGraphicFramePr>
      <xdr:xfrm>
        <a:off x="0" y="0"/>
        <a:ext cx="0" cy="0"/>
      </xdr:xfrm>
      <a:graphic>
        <a:graphicData uri="http://schemas.openxmlformats.org/drawingml/2006/chart">
          <c:chart r:id="rId1"/>
        </a:graphicData>
      </a:graphic>
    </xdr:graphicFrame>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8.33"/>
    <col customWidth="1" min="2" max="2" width="11.11"/>
    <col customWidth="1" min="3" max="3" width="13.11"/>
    <col customWidth="1" min="4" max="4" width="12.44"/>
    <col customWidth="1" min="5" max="5" width="10.33"/>
    <col customWidth="1" min="6" max="6" width="24.78"/>
    <col customWidth="1" min="7" max="7" width="11.11"/>
    <col customWidth="1" min="8" max="8" width="10.11"/>
    <col customWidth="1" min="9" max="9" width="13.56"/>
    <col customWidth="1" min="10" max="10" width="15.44"/>
    <col customWidth="1" min="11" max="11" width="20.78"/>
    <col customWidth="1" min="12" max="12" width="16.11"/>
    <col customWidth="1" min="13" max="13" width="14.33"/>
    <col customWidth="1" min="14" max="14" width="19.44"/>
    <col customWidth="1" min="15" max="15" width="17.22"/>
    <col customWidth="1" min="16" max="16" width="18.67"/>
  </cols>
  <sheetData>
    <row r="1" ht="96.0" customHeight="1">
      <c r="A1" s="1" t="s">
        <v>0</v>
      </c>
      <c r="B1" s="2" t="s">
        <v>1</v>
      </c>
      <c r="C1" s="3" t="s">
        <v>2</v>
      </c>
      <c r="D1" s="2" t="s">
        <v>3</v>
      </c>
      <c r="E1" s="2" t="s">
        <v>4</v>
      </c>
      <c r="F1" s="2" t="s">
        <v>5</v>
      </c>
      <c r="G1" s="3" t="s">
        <v>6</v>
      </c>
      <c r="H1" s="2" t="s">
        <v>7</v>
      </c>
      <c r="I1" s="2" t="s">
        <v>8</v>
      </c>
      <c r="J1" s="2" t="s">
        <v>9</v>
      </c>
      <c r="K1" s="4" t="s">
        <v>10</v>
      </c>
      <c r="L1" s="5" t="s">
        <v>11</v>
      </c>
      <c r="M1" s="6" t="s">
        <v>12</v>
      </c>
      <c r="N1" s="7"/>
      <c r="O1" s="7"/>
      <c r="P1" s="7"/>
    </row>
    <row r="2" ht="346.5" customHeight="1">
      <c r="A2" s="8" t="s">
        <v>13</v>
      </c>
      <c r="B2" s="9" t="s">
        <v>14</v>
      </c>
      <c r="C2" s="10">
        <v>44908.0</v>
      </c>
      <c r="D2" s="11">
        <v>1529.0</v>
      </c>
      <c r="E2" s="12">
        <v>65.37</v>
      </c>
      <c r="F2" s="13" t="s">
        <v>15</v>
      </c>
      <c r="G2" s="14" t="s">
        <v>16</v>
      </c>
      <c r="H2" s="15">
        <v>60.65</v>
      </c>
      <c r="I2" s="15">
        <v>4.72</v>
      </c>
      <c r="J2" s="15">
        <f>(H2*D2-D2*E2)</f>
        <v>-7216.88</v>
      </c>
      <c r="K2" s="16">
        <f>(H2-E2)/E2</f>
        <v>-0.0722043751</v>
      </c>
      <c r="L2" s="16">
        <f>(K2*252)/M2</f>
        <v>-0.1716556842</v>
      </c>
      <c r="M2" s="17">
        <v>106.0</v>
      </c>
    </row>
    <row r="3" ht="58.5" customHeight="1"/>
    <row r="4" ht="39.0"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8.33"/>
    <col customWidth="1" min="2" max="2" width="21.0"/>
    <col customWidth="1" min="3" max="3" width="13.67"/>
    <col customWidth="1" min="4" max="4" width="15.33"/>
    <col customWidth="1" min="5" max="5" width="15.11"/>
    <col customWidth="1" min="6" max="6" width="29.22"/>
    <col customWidth="1" min="7" max="7" width="11.89"/>
    <col customWidth="1" min="8" max="8" width="12.33"/>
    <col customWidth="1" min="9" max="9" width="20.56"/>
    <col customWidth="1" min="10" max="10" width="20.78"/>
    <col customWidth="1" min="11" max="11" width="25.89"/>
    <col customWidth="1" min="12" max="12" width="20.11"/>
    <col customWidth="1" min="13" max="13" width="16.44"/>
  </cols>
  <sheetData>
    <row r="1" ht="63.75" customHeight="1">
      <c r="A1" s="18" t="s">
        <v>0</v>
      </c>
      <c r="B1" s="19" t="s">
        <v>1</v>
      </c>
      <c r="C1" s="20" t="s">
        <v>2</v>
      </c>
      <c r="D1" s="19" t="s">
        <v>3</v>
      </c>
      <c r="E1" s="19" t="s">
        <v>4</v>
      </c>
      <c r="F1" s="19" t="s">
        <v>5</v>
      </c>
      <c r="G1" s="20" t="s">
        <v>6</v>
      </c>
      <c r="H1" s="19" t="s">
        <v>7</v>
      </c>
      <c r="I1" s="19" t="s">
        <v>8</v>
      </c>
      <c r="J1" s="19" t="s">
        <v>9</v>
      </c>
      <c r="K1" s="19" t="s">
        <v>10</v>
      </c>
      <c r="L1" s="19" t="s">
        <v>11</v>
      </c>
      <c r="M1" s="6" t="s">
        <v>12</v>
      </c>
    </row>
    <row r="2" ht="409.5" customHeight="1">
      <c r="A2" s="8" t="s">
        <v>17</v>
      </c>
      <c r="B2" s="21" t="s">
        <v>18</v>
      </c>
      <c r="C2" s="22">
        <v>44908.0</v>
      </c>
      <c r="D2" s="23">
        <v>1050.0</v>
      </c>
      <c r="E2" s="24">
        <v>95.33</v>
      </c>
      <c r="F2" s="25" t="s">
        <v>19</v>
      </c>
      <c r="G2" s="14" t="s">
        <v>16</v>
      </c>
      <c r="H2" s="15">
        <v>98.11</v>
      </c>
      <c r="I2" s="15">
        <v>3.22</v>
      </c>
      <c r="J2" s="12">
        <f>(D2*E2-H2*D2)</f>
        <v>-2919</v>
      </c>
      <c r="K2" s="16">
        <f>(H2-E2)/E2</f>
        <v>0.02916185881</v>
      </c>
      <c r="L2" s="16">
        <f>(K2*252)/M2</f>
        <v>0.06932819263</v>
      </c>
      <c r="M2" s="17">
        <v>106.0</v>
      </c>
    </row>
    <row r="3" ht="169.5" customHeight="1"/>
    <row r="4" ht="148.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13.44"/>
    <col customWidth="1" min="2" max="2" width="8.33"/>
    <col customWidth="1" min="3" max="3" width="9.22"/>
    <col customWidth="1" min="4" max="4" width="14.56"/>
    <col customWidth="1" min="5" max="5" width="11.56"/>
    <col customWidth="1" min="6" max="6" width="21.89"/>
    <col customWidth="1" min="7" max="7" width="8.33"/>
    <col customWidth="1" min="8" max="8" width="12.56"/>
    <col customWidth="1" min="9" max="9" width="25.11"/>
    <col customWidth="1" min="10" max="10" width="19.44"/>
    <col customWidth="1" min="11" max="11" width="21.67"/>
    <col customWidth="1" min="12" max="12" width="17.44"/>
    <col customWidth="1" min="13" max="13" width="13.89"/>
  </cols>
  <sheetData>
    <row r="1" ht="96.0" customHeight="1">
      <c r="A1" s="26" t="s">
        <v>0</v>
      </c>
      <c r="B1" s="5" t="s">
        <v>20</v>
      </c>
      <c r="C1" s="27" t="s">
        <v>2</v>
      </c>
      <c r="D1" s="5" t="s">
        <v>3</v>
      </c>
      <c r="E1" s="5" t="s">
        <v>4</v>
      </c>
      <c r="F1" s="5" t="s">
        <v>5</v>
      </c>
      <c r="G1" s="27" t="s">
        <v>6</v>
      </c>
      <c r="H1" s="5" t="s">
        <v>7</v>
      </c>
      <c r="I1" s="5" t="s">
        <v>8</v>
      </c>
      <c r="J1" s="5" t="s">
        <v>9</v>
      </c>
      <c r="K1" s="5" t="s">
        <v>10</v>
      </c>
      <c r="L1" s="5" t="s">
        <v>11</v>
      </c>
      <c r="M1" s="6" t="s">
        <v>12</v>
      </c>
    </row>
    <row r="2" ht="229.5" customHeight="1">
      <c r="A2" s="8" t="s">
        <v>21</v>
      </c>
      <c r="B2" s="9" t="s">
        <v>22</v>
      </c>
      <c r="C2" s="10">
        <v>44908.0</v>
      </c>
      <c r="D2" s="11">
        <v>5.63920374</v>
      </c>
      <c r="E2" s="12">
        <v>17206.44</v>
      </c>
      <c r="F2" s="28" t="s">
        <v>23</v>
      </c>
      <c r="G2" s="29" t="s">
        <v>16</v>
      </c>
      <c r="H2" s="30">
        <v>27274.0</v>
      </c>
      <c r="I2" s="15">
        <v>10068.0</v>
      </c>
      <c r="J2" s="12">
        <f>(H2*D2-D2*E2)</f>
        <v>56773.022</v>
      </c>
      <c r="K2" s="16">
        <f>(H2-E2)/E2</f>
        <v>0.5851041819</v>
      </c>
      <c r="L2" s="16">
        <f>(K2*252)/M2</f>
        <v>1.391002395</v>
      </c>
      <c r="M2" s="17">
        <v>106.0</v>
      </c>
    </row>
    <row r="3" ht="15.75" customHeight="1"/>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14.67"/>
    <col customWidth="1" min="2" max="3" width="13.0"/>
    <col customWidth="1" min="4" max="4" width="12.56"/>
    <col customWidth="1" min="5" max="5" width="12.22"/>
    <col customWidth="1" min="6" max="6" width="11.78"/>
    <col customWidth="1" min="7" max="7" width="15.89"/>
    <col customWidth="1" min="8" max="8" width="17.11"/>
    <col customWidth="1" min="9" max="9" width="17.22"/>
    <col customWidth="1" min="10" max="10" width="16.67"/>
    <col customWidth="1" min="11" max="11" width="16.56"/>
    <col customWidth="1" min="12" max="13" width="18.44"/>
  </cols>
  <sheetData>
    <row r="1" ht="15.75" customHeight="1">
      <c r="A1" s="31" t="s">
        <v>24</v>
      </c>
      <c r="B1" s="31" t="s">
        <v>25</v>
      </c>
      <c r="C1" s="32" t="s">
        <v>26</v>
      </c>
      <c r="D1" s="33"/>
      <c r="E1" s="33"/>
      <c r="F1" s="33"/>
      <c r="G1" s="33"/>
      <c r="H1" s="33"/>
      <c r="I1" s="34"/>
      <c r="J1" s="35"/>
      <c r="K1" s="35"/>
      <c r="L1" s="35"/>
      <c r="M1" s="35"/>
    </row>
    <row r="2" ht="22.5" customHeight="1">
      <c r="A2" s="36"/>
      <c r="B2" s="36"/>
      <c r="C2" s="37" t="s">
        <v>27</v>
      </c>
      <c r="D2" s="37" t="s">
        <v>28</v>
      </c>
      <c r="E2" s="37" t="s">
        <v>29</v>
      </c>
      <c r="F2" s="37" t="s">
        <v>30</v>
      </c>
      <c r="G2" s="37" t="s">
        <v>20</v>
      </c>
      <c r="H2" s="37" t="s">
        <v>31</v>
      </c>
      <c r="I2" s="37" t="s">
        <v>32</v>
      </c>
      <c r="J2" s="37" t="s">
        <v>33</v>
      </c>
      <c r="K2" s="37" t="s">
        <v>34</v>
      </c>
      <c r="L2" s="37" t="s">
        <v>35</v>
      </c>
      <c r="M2" s="37" t="s">
        <v>36</v>
      </c>
    </row>
    <row r="3" ht="43.5" customHeight="1">
      <c r="A3" s="38">
        <v>44908.0</v>
      </c>
      <c r="B3" s="39" t="s">
        <v>17</v>
      </c>
      <c r="C3" s="40">
        <v>95.23</v>
      </c>
      <c r="D3" s="40">
        <v>96.23</v>
      </c>
      <c r="E3" s="40">
        <v>90.52</v>
      </c>
      <c r="F3" s="40">
        <v>92.42</v>
      </c>
      <c r="G3" s="39" t="s">
        <v>37</v>
      </c>
      <c r="H3" s="40">
        <f t="shared" ref="H3:H5" si="1">C3</f>
        <v>95.23</v>
      </c>
      <c r="I3" s="41">
        <f t="shared" ref="I3:I5" si="2">M3*H3</f>
        <v>99991.5</v>
      </c>
      <c r="J3" s="40">
        <v>100000.0</v>
      </c>
      <c r="K3" s="42">
        <f t="shared" ref="K3:K5" si="3">J3/100000</f>
        <v>1</v>
      </c>
      <c r="L3" s="43">
        <f t="shared" ref="L3:L5" si="4">J3-I3</f>
        <v>8.5</v>
      </c>
      <c r="M3" s="39">
        <v>1050.0</v>
      </c>
    </row>
    <row r="4" ht="60.75" customHeight="1">
      <c r="A4" s="38">
        <v>44878.0</v>
      </c>
      <c r="B4" s="39" t="s">
        <v>13</v>
      </c>
      <c r="C4" s="40">
        <v>65.37</v>
      </c>
      <c r="D4" s="40">
        <v>65.76</v>
      </c>
      <c r="E4" s="40">
        <v>63.85</v>
      </c>
      <c r="F4" s="40">
        <v>64.28</v>
      </c>
      <c r="G4" s="39" t="s">
        <v>37</v>
      </c>
      <c r="H4" s="40">
        <f t="shared" si="1"/>
        <v>65.37</v>
      </c>
      <c r="I4" s="41">
        <f t="shared" si="2"/>
        <v>99950.73</v>
      </c>
      <c r="J4" s="40">
        <v>100000.0</v>
      </c>
      <c r="K4" s="42">
        <f t="shared" si="3"/>
        <v>1</v>
      </c>
      <c r="L4" s="43">
        <f t="shared" si="4"/>
        <v>49.27</v>
      </c>
      <c r="M4" s="39">
        <v>1529.0</v>
      </c>
    </row>
    <row r="5" ht="61.5" customHeight="1">
      <c r="A5" s="44">
        <v>44878.0</v>
      </c>
      <c r="B5" s="45" t="s">
        <v>21</v>
      </c>
      <c r="C5" s="24">
        <v>17206.44</v>
      </c>
      <c r="D5" s="24">
        <v>17930.09</v>
      </c>
      <c r="E5" s="24">
        <v>17111.76</v>
      </c>
      <c r="F5" s="24">
        <v>17781.32</v>
      </c>
      <c r="G5" s="45" t="s">
        <v>37</v>
      </c>
      <c r="H5" s="24">
        <f t="shared" si="1"/>
        <v>17206.44</v>
      </c>
      <c r="I5" s="46">
        <f t="shared" si="2"/>
        <v>99999.99999</v>
      </c>
      <c r="J5" s="24">
        <v>100000.0</v>
      </c>
      <c r="K5" s="47">
        <f t="shared" si="3"/>
        <v>1</v>
      </c>
      <c r="L5" s="24">
        <f t="shared" si="4"/>
        <v>0.00001322200114</v>
      </c>
      <c r="M5" s="45">
        <v>5.81177745</v>
      </c>
    </row>
    <row r="6" ht="34.5" customHeight="1">
      <c r="A6" s="48">
        <v>44908.0</v>
      </c>
      <c r="B6" s="39" t="s">
        <v>17</v>
      </c>
      <c r="C6" s="49">
        <v>98.11</v>
      </c>
      <c r="D6" s="50" t="s">
        <v>38</v>
      </c>
      <c r="E6" s="50" t="s">
        <v>39</v>
      </c>
      <c r="F6" s="50" t="s">
        <v>40</v>
      </c>
      <c r="G6" s="51" t="s">
        <v>41</v>
      </c>
      <c r="H6" s="49">
        <v>98.11</v>
      </c>
      <c r="I6" s="52">
        <v>0.0</v>
      </c>
      <c r="J6" s="53" t="s">
        <v>42</v>
      </c>
      <c r="K6" s="54">
        <v>0.03</v>
      </c>
      <c r="L6" s="53" t="s">
        <v>42</v>
      </c>
      <c r="M6" s="39">
        <v>1050.0</v>
      </c>
    </row>
    <row r="7" ht="34.5" customHeight="1">
      <c r="A7" s="55">
        <v>44908.0</v>
      </c>
      <c r="B7" s="39" t="s">
        <v>13</v>
      </c>
      <c r="C7" s="49">
        <v>60.65</v>
      </c>
      <c r="D7" s="50" t="s">
        <v>43</v>
      </c>
      <c r="E7" s="50" t="s">
        <v>44</v>
      </c>
      <c r="F7" s="50" t="s">
        <v>45</v>
      </c>
      <c r="G7" s="51" t="s">
        <v>41</v>
      </c>
      <c r="H7" s="49">
        <v>60.65</v>
      </c>
      <c r="I7" s="52">
        <v>0.0</v>
      </c>
      <c r="J7" s="56" t="s">
        <v>46</v>
      </c>
      <c r="K7" s="54">
        <v>-0.07</v>
      </c>
      <c r="L7" s="56" t="s">
        <v>46</v>
      </c>
      <c r="M7" s="39">
        <v>1529.0</v>
      </c>
    </row>
    <row r="8" ht="33.0" customHeight="1">
      <c r="A8" s="57">
        <v>44908.0</v>
      </c>
      <c r="B8" s="45" t="s">
        <v>21</v>
      </c>
      <c r="C8" s="58">
        <v>27274.0</v>
      </c>
      <c r="D8" s="59">
        <v>27520.0</v>
      </c>
      <c r="E8" s="59">
        <v>26631.0</v>
      </c>
      <c r="F8" s="59">
        <v>27261.0</v>
      </c>
      <c r="G8" s="60" t="s">
        <v>41</v>
      </c>
      <c r="H8" s="58">
        <v>27274.0</v>
      </c>
      <c r="I8" s="52">
        <v>0.0</v>
      </c>
      <c r="J8" s="53">
        <v>159000.0</v>
      </c>
      <c r="K8" s="54">
        <v>0.59</v>
      </c>
      <c r="L8" s="53">
        <v>159000.0</v>
      </c>
      <c r="M8" s="45">
        <v>5.81177745</v>
      </c>
    </row>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A1:A2"/>
    <mergeCell ref="B1:B2"/>
    <mergeCell ref="C1:I1"/>
  </mergeCells>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32.67"/>
    <col customWidth="1" min="2" max="2" width="34.0"/>
    <col customWidth="1" min="3" max="3" width="33.33"/>
    <col customWidth="1" min="4" max="4" width="29.11"/>
    <col customWidth="1" min="5" max="5" width="21.44"/>
    <col customWidth="1" min="6" max="6" width="53.0"/>
  </cols>
  <sheetData>
    <row r="1" ht="39.0" customHeight="1">
      <c r="A1" s="61" t="s">
        <v>47</v>
      </c>
      <c r="B1" s="61" t="s">
        <v>48</v>
      </c>
      <c r="C1" s="61" t="s">
        <v>49</v>
      </c>
      <c r="D1" s="61" t="s">
        <v>34</v>
      </c>
      <c r="E1" s="62" t="s">
        <v>50</v>
      </c>
      <c r="F1" s="62" t="s">
        <v>51</v>
      </c>
    </row>
    <row r="2" ht="91.5" customHeight="1">
      <c r="A2" s="63" t="s">
        <v>13</v>
      </c>
      <c r="B2" s="64">
        <v>100000.0</v>
      </c>
      <c r="C2" s="64">
        <v>95620.0</v>
      </c>
      <c r="D2" s="65">
        <f t="shared" ref="D2:D5" si="1">C2-B2</f>
        <v>-4380</v>
      </c>
      <c r="E2" s="66">
        <f>MIN((C2-MAX($B$2:C2))/MAX($B$2:C2))</f>
        <v>-0.0438</v>
      </c>
      <c r="F2" s="67" t="s">
        <v>52</v>
      </c>
    </row>
    <row r="3" ht="109.5" customHeight="1">
      <c r="A3" s="63" t="s">
        <v>17</v>
      </c>
      <c r="B3" s="64">
        <v>100000.0</v>
      </c>
      <c r="C3" s="64">
        <v>92140.0</v>
      </c>
      <c r="D3" s="65">
        <f t="shared" si="1"/>
        <v>-7860</v>
      </c>
      <c r="E3" s="66">
        <f>MIN((C3-MAX($B$3:C3))/MAX($B$3:C3))</f>
        <v>-0.0786</v>
      </c>
      <c r="F3" s="68" t="s">
        <v>53</v>
      </c>
    </row>
    <row r="4" ht="117.0" customHeight="1">
      <c r="A4" s="63" t="s">
        <v>21</v>
      </c>
      <c r="B4" s="64">
        <v>100000.0</v>
      </c>
      <c r="C4" s="64">
        <v>97070.0</v>
      </c>
      <c r="D4" s="69">
        <f t="shared" si="1"/>
        <v>-2930</v>
      </c>
      <c r="E4" s="66">
        <f>MIN((C4-MAX($B$4:C4))/MAX($B$4:C4))</f>
        <v>-0.0293</v>
      </c>
      <c r="F4" s="70" t="s">
        <v>54</v>
      </c>
    </row>
    <row r="5" ht="139.5" customHeight="1">
      <c r="A5" s="63" t="s">
        <v>55</v>
      </c>
      <c r="B5" s="64">
        <f t="shared" ref="B5:C5" si="2">SUM(B2:B4)</f>
        <v>300000</v>
      </c>
      <c r="C5" s="64">
        <f t="shared" si="2"/>
        <v>284830</v>
      </c>
      <c r="D5" s="71">
        <f t="shared" si="1"/>
        <v>-15170</v>
      </c>
    </row>
    <row r="6" ht="15.75" customHeight="1"/>
    <row r="7" ht="15.75" customHeight="1"/>
    <row r="8" ht="15.75" customHeight="1"/>
    <row r="9" ht="15.75" customHeight="1"/>
    <row r="10" ht="19.5" customHeight="1">
      <c r="A10" s="72"/>
      <c r="B10" s="73"/>
    </row>
    <row r="11" ht="15.75" customHeight="1"/>
    <row r="12" ht="15.75" customHeight="1"/>
    <row r="13" ht="15.75" customHeight="1"/>
    <row r="14" ht="15.75" customHeight="1"/>
    <row r="15" ht="15.75" customHeight="1"/>
    <row r="16" ht="19.5" customHeight="1">
      <c r="A16" s="72"/>
      <c r="B16" s="74"/>
    </row>
    <row r="17" ht="15.75" customHeight="1"/>
    <row r="18" ht="15.75" customHeight="1">
      <c r="A18" s="75"/>
    </row>
    <row r="19" ht="15.75" customHeight="1"/>
    <row r="20" ht="15.75" customHeight="1"/>
    <row r="21" ht="15.75" customHeight="1"/>
    <row r="22" ht="24.0" customHeight="1">
      <c r="A22" s="76"/>
      <c r="B22" s="77"/>
    </row>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cols>
    <col customWidth="1" min="1" max="1" width="27.22"/>
    <col customWidth="1" min="2" max="2" width="30.11"/>
    <col customWidth="1" min="3" max="3" width="30.33"/>
    <col customWidth="1" min="4" max="4" width="40.56"/>
    <col customWidth="1" min="5" max="5" width="29.89"/>
    <col customWidth="1" min="6" max="6" width="54.56"/>
  </cols>
  <sheetData>
    <row r="1">
      <c r="A1" s="61" t="s">
        <v>47</v>
      </c>
      <c r="B1" s="61" t="s">
        <v>48</v>
      </c>
      <c r="C1" s="61" t="s">
        <v>49</v>
      </c>
      <c r="D1" s="61" t="s">
        <v>34</v>
      </c>
      <c r="E1" s="62" t="s">
        <v>50</v>
      </c>
      <c r="F1" s="62" t="s">
        <v>51</v>
      </c>
    </row>
    <row r="2">
      <c r="A2" s="63" t="s">
        <v>13</v>
      </c>
      <c r="B2" s="64">
        <v>100000.0</v>
      </c>
      <c r="C2" s="53">
        <v>92954.0</v>
      </c>
      <c r="D2" s="53">
        <f t="shared" ref="D2:D5" si="1">C2-B2</f>
        <v>-7046</v>
      </c>
      <c r="E2" s="66">
        <f>MIN((C2-MAX($B$2:C2))/MAX($B$2:C2))</f>
        <v>-0.07046</v>
      </c>
      <c r="F2" s="78" t="s">
        <v>56</v>
      </c>
    </row>
    <row r="3">
      <c r="A3" s="63" t="s">
        <v>17</v>
      </c>
      <c r="B3" s="64">
        <v>100000.0</v>
      </c>
      <c r="C3" s="79">
        <v>102990.0</v>
      </c>
      <c r="D3" s="79">
        <f t="shared" si="1"/>
        <v>2990</v>
      </c>
      <c r="E3" s="66">
        <f>MIN((C3-MAX($B$3:C3))/MAX($B$3:C3))</f>
        <v>0</v>
      </c>
      <c r="F3" s="80" t="s">
        <v>57</v>
      </c>
    </row>
    <row r="4" ht="129.0" customHeight="1">
      <c r="A4" s="63" t="s">
        <v>21</v>
      </c>
      <c r="B4" s="64">
        <v>100000.0</v>
      </c>
      <c r="C4" s="53">
        <v>159000.0</v>
      </c>
      <c r="D4" s="53">
        <f t="shared" si="1"/>
        <v>59000</v>
      </c>
      <c r="E4" s="66">
        <f>MIN((C4-MAX($B$4:C4))/MAX($B$4:C4))</f>
        <v>0</v>
      </c>
      <c r="F4" s="81" t="s">
        <v>58</v>
      </c>
    </row>
    <row r="5">
      <c r="A5" s="63" t="s">
        <v>55</v>
      </c>
      <c r="B5" s="64">
        <f t="shared" ref="B5:C5" si="2">SUM(B2:B4)</f>
        <v>300000</v>
      </c>
      <c r="C5" s="64">
        <f t="shared" si="2"/>
        <v>354944</v>
      </c>
      <c r="D5" s="71">
        <f t="shared" si="1"/>
        <v>54944</v>
      </c>
    </row>
  </sheetData>
  <drawing r:id="rId1"/>
</worksheet>
</file>