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alle\IDrive-Sync\Living_filter\data\_archive\"/>
    </mc:Choice>
  </mc:AlternateContent>
  <xr:revisionPtr revIDLastSave="0" documentId="13_ncr:1_{06CF7B2E-84DF-456C-97A6-B3938ED5A2F8}" xr6:coauthVersionLast="47" xr6:coauthVersionMax="47" xr10:uidLastSave="{00000000-0000-0000-0000-000000000000}"/>
  <bookViews>
    <workbookView xWindow="810" yWindow="-120" windowWidth="28110" windowHeight="16440" tabRatio="748" firstSheet="6" activeTab="9" xr2:uid="{00000000-000D-0000-FFFF-FFFF00000000}"/>
  </bookViews>
  <sheets>
    <sheet name="S1 - PFAS full list" sheetId="2" r:id="rId1"/>
    <sheet name="S2 - Lit Koc" sheetId="10" r:id="rId2"/>
    <sheet name="S3 - soil props" sheetId="8" r:id="rId3"/>
    <sheet name="S4 - TOC calcs" sheetId="9" r:id="rId4"/>
    <sheet name="S5 - concs" sheetId="7" r:id="rId5"/>
    <sheet name="pfas_for_python" sheetId="13" r:id="rId6"/>
    <sheet name="soil_props_for_python" sheetId="14" r:id="rId7"/>
    <sheet name="soil_texture_for_python" sheetId="15" r:id="rId8"/>
    <sheet name="toc_for_python" sheetId="16" r:id="rId9"/>
    <sheet name="gw_pfas_for_python" sheetId="17" r:id="rId10"/>
  </sheets>
  <externalReferences>
    <externalReference r:id="rId11"/>
  </externalReferences>
  <definedNames>
    <definedName name="_xlnm._FilterDatabase" localSheetId="9" hidden="1">gw_pfas_for_python!$A$1:$D$615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6" l="1"/>
  <c r="A43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B36" i="16"/>
  <c r="A36" i="16"/>
  <c r="B35" i="16"/>
  <c r="A35" i="16"/>
  <c r="B34" i="16"/>
  <c r="A34" i="16"/>
  <c r="B33" i="16"/>
  <c r="A33" i="16"/>
  <c r="B32" i="16"/>
  <c r="A32" i="16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10" i="16"/>
  <c r="A10" i="16"/>
  <c r="B9" i="16"/>
  <c r="A9" i="16"/>
  <c r="B8" i="16"/>
  <c r="A8" i="16"/>
  <c r="B7" i="16"/>
  <c r="A7" i="16"/>
  <c r="B6" i="16"/>
  <c r="A6" i="16"/>
  <c r="B5" i="16"/>
  <c r="A5" i="16"/>
  <c r="B4" i="16"/>
  <c r="A4" i="16"/>
  <c r="B3" i="16"/>
  <c r="A3" i="16"/>
  <c r="B2" i="16"/>
  <c r="A2" i="16"/>
  <c r="A1" i="16"/>
  <c r="J88" i="14" l="1"/>
  <c r="I88" i="14"/>
  <c r="D88" i="14"/>
  <c r="J87" i="14"/>
  <c r="K87" i="14" s="1"/>
  <c r="I87" i="14"/>
  <c r="D87" i="14"/>
  <c r="J86" i="14"/>
  <c r="I86" i="14"/>
  <c r="D86" i="14"/>
  <c r="J85" i="14"/>
  <c r="K85" i="14" s="1"/>
  <c r="I85" i="14"/>
  <c r="D85" i="14"/>
  <c r="J84" i="14"/>
  <c r="K84" i="14" s="1"/>
  <c r="I84" i="14"/>
  <c r="D84" i="14"/>
  <c r="J83" i="14"/>
  <c r="I83" i="14"/>
  <c r="D83" i="14"/>
  <c r="J82" i="14"/>
  <c r="I82" i="14"/>
  <c r="K82" i="14" s="1"/>
  <c r="D82" i="14"/>
  <c r="J81" i="14"/>
  <c r="K81" i="14" s="1"/>
  <c r="I81" i="14"/>
  <c r="D81" i="14"/>
  <c r="J80" i="14"/>
  <c r="I80" i="14"/>
  <c r="D80" i="14"/>
  <c r="J79" i="14"/>
  <c r="I79" i="14"/>
  <c r="K79" i="14" s="1"/>
  <c r="D79" i="14"/>
  <c r="J78" i="14"/>
  <c r="K78" i="14" s="1"/>
  <c r="I78" i="14"/>
  <c r="D78" i="14"/>
  <c r="J77" i="14"/>
  <c r="I77" i="14"/>
  <c r="D77" i="14"/>
  <c r="J76" i="14"/>
  <c r="K76" i="14" s="1"/>
  <c r="I76" i="14"/>
  <c r="D76" i="14"/>
  <c r="J75" i="14"/>
  <c r="K75" i="14" s="1"/>
  <c r="I75" i="14"/>
  <c r="D75" i="14"/>
  <c r="J74" i="14"/>
  <c r="I74" i="14"/>
  <c r="D74" i="14"/>
  <c r="J73" i="14"/>
  <c r="I73" i="14"/>
  <c r="D73" i="14"/>
  <c r="J72" i="14"/>
  <c r="K72" i="14" s="1"/>
  <c r="I72" i="14"/>
  <c r="D72" i="14"/>
  <c r="J71" i="14"/>
  <c r="I71" i="14"/>
  <c r="D71" i="14"/>
  <c r="J70" i="14"/>
  <c r="I70" i="14"/>
  <c r="D70" i="14"/>
  <c r="J69" i="14"/>
  <c r="K69" i="14" s="1"/>
  <c r="I69" i="14"/>
  <c r="D69" i="14"/>
  <c r="J68" i="14"/>
  <c r="I68" i="14"/>
  <c r="D68" i="14"/>
  <c r="J67" i="14"/>
  <c r="K67" i="14" s="1"/>
  <c r="I67" i="14"/>
  <c r="D67" i="14"/>
  <c r="J66" i="14"/>
  <c r="K66" i="14" s="1"/>
  <c r="I66" i="14"/>
  <c r="D66" i="14"/>
  <c r="J65" i="14"/>
  <c r="I65" i="14"/>
  <c r="D65" i="14"/>
  <c r="J64" i="14"/>
  <c r="I64" i="14"/>
  <c r="D64" i="14"/>
  <c r="J63" i="14"/>
  <c r="K63" i="14" s="1"/>
  <c r="I63" i="14"/>
  <c r="D63" i="14"/>
  <c r="J62" i="14"/>
  <c r="I62" i="14"/>
  <c r="D62" i="14"/>
  <c r="J61" i="14"/>
  <c r="I61" i="14"/>
  <c r="D61" i="14"/>
  <c r="J60" i="14"/>
  <c r="K60" i="14" s="1"/>
  <c r="I60" i="14"/>
  <c r="D60" i="14"/>
  <c r="J59" i="14"/>
  <c r="I59" i="14"/>
  <c r="D59" i="14"/>
  <c r="J58" i="14"/>
  <c r="K58" i="14" s="1"/>
  <c r="I58" i="14"/>
  <c r="D58" i="14"/>
  <c r="J57" i="14"/>
  <c r="K57" i="14" s="1"/>
  <c r="I57" i="14"/>
  <c r="D57" i="14"/>
  <c r="J56" i="14"/>
  <c r="I56" i="14"/>
  <c r="D56" i="14"/>
  <c r="J55" i="14"/>
  <c r="I55" i="14"/>
  <c r="D55" i="14"/>
  <c r="J54" i="14"/>
  <c r="K54" i="14" s="1"/>
  <c r="I54" i="14"/>
  <c r="D54" i="14"/>
  <c r="J53" i="14"/>
  <c r="I53" i="14"/>
  <c r="D53" i="14"/>
  <c r="J52" i="14"/>
  <c r="I52" i="14"/>
  <c r="D52" i="14"/>
  <c r="J51" i="14"/>
  <c r="K51" i="14" s="1"/>
  <c r="I51" i="14"/>
  <c r="D51" i="14"/>
  <c r="J50" i="14"/>
  <c r="I50" i="14"/>
  <c r="D50" i="14"/>
  <c r="J49" i="14"/>
  <c r="K49" i="14" s="1"/>
  <c r="I49" i="14"/>
  <c r="D49" i="14"/>
  <c r="J48" i="14"/>
  <c r="K48" i="14" s="1"/>
  <c r="I48" i="14"/>
  <c r="D48" i="14"/>
  <c r="J47" i="14"/>
  <c r="I47" i="14"/>
  <c r="D47" i="14"/>
  <c r="J46" i="14"/>
  <c r="I46" i="14"/>
  <c r="D46" i="14"/>
  <c r="J45" i="14"/>
  <c r="K45" i="14" s="1"/>
  <c r="I45" i="14"/>
  <c r="D45" i="14"/>
  <c r="J44" i="14"/>
  <c r="I44" i="14"/>
  <c r="D44" i="14"/>
  <c r="J43" i="14"/>
  <c r="I43" i="14"/>
  <c r="D43" i="14"/>
  <c r="J42" i="14"/>
  <c r="K42" i="14" s="1"/>
  <c r="I42" i="14"/>
  <c r="D42" i="14"/>
  <c r="J41" i="14"/>
  <c r="I41" i="14"/>
  <c r="D41" i="14"/>
  <c r="J40" i="14"/>
  <c r="K40" i="14" s="1"/>
  <c r="I40" i="14"/>
  <c r="D40" i="14"/>
  <c r="J39" i="14"/>
  <c r="K39" i="14" s="1"/>
  <c r="I39" i="14"/>
  <c r="D39" i="14"/>
  <c r="J38" i="14"/>
  <c r="I38" i="14"/>
  <c r="D38" i="14"/>
  <c r="J37" i="14"/>
  <c r="I37" i="14"/>
  <c r="D37" i="14"/>
  <c r="J36" i="14"/>
  <c r="K36" i="14" s="1"/>
  <c r="I36" i="14"/>
  <c r="D36" i="14"/>
  <c r="J35" i="14"/>
  <c r="I35" i="14"/>
  <c r="D35" i="14"/>
  <c r="J34" i="14"/>
  <c r="I34" i="14"/>
  <c r="D34" i="14"/>
  <c r="J33" i="14"/>
  <c r="K33" i="14" s="1"/>
  <c r="I33" i="14"/>
  <c r="D33" i="14"/>
  <c r="J32" i="14"/>
  <c r="I32" i="14"/>
  <c r="D32" i="14"/>
  <c r="J31" i="14"/>
  <c r="K31" i="14" s="1"/>
  <c r="I31" i="14"/>
  <c r="D31" i="14"/>
  <c r="J30" i="14"/>
  <c r="K30" i="14" s="1"/>
  <c r="I30" i="14"/>
  <c r="D30" i="14"/>
  <c r="J29" i="14"/>
  <c r="I29" i="14"/>
  <c r="D29" i="14"/>
  <c r="J28" i="14"/>
  <c r="I28" i="14"/>
  <c r="D28" i="14"/>
  <c r="J27" i="14"/>
  <c r="K27" i="14" s="1"/>
  <c r="I27" i="14"/>
  <c r="D27" i="14"/>
  <c r="J26" i="14"/>
  <c r="I26" i="14"/>
  <c r="D26" i="14"/>
  <c r="J25" i="14"/>
  <c r="I25" i="14"/>
  <c r="D25" i="14"/>
  <c r="J24" i="14"/>
  <c r="K24" i="14" s="1"/>
  <c r="I24" i="14"/>
  <c r="D24" i="14"/>
  <c r="J23" i="14"/>
  <c r="I23" i="14"/>
  <c r="D23" i="14"/>
  <c r="J22" i="14"/>
  <c r="K22" i="14" s="1"/>
  <c r="I22" i="14"/>
  <c r="D22" i="14"/>
  <c r="J21" i="14"/>
  <c r="K21" i="14" s="1"/>
  <c r="I21" i="14"/>
  <c r="D21" i="14"/>
  <c r="J20" i="14"/>
  <c r="I20" i="14"/>
  <c r="D20" i="14"/>
  <c r="J19" i="14"/>
  <c r="I19" i="14"/>
  <c r="D19" i="14"/>
  <c r="J18" i="14"/>
  <c r="K18" i="14" s="1"/>
  <c r="I18" i="14"/>
  <c r="D18" i="14"/>
  <c r="J17" i="14"/>
  <c r="I17" i="14"/>
  <c r="D17" i="14"/>
  <c r="J16" i="14"/>
  <c r="I16" i="14"/>
  <c r="D16" i="14"/>
  <c r="J15" i="14"/>
  <c r="K15" i="14" s="1"/>
  <c r="I15" i="14"/>
  <c r="D15" i="14"/>
  <c r="J14" i="14"/>
  <c r="I14" i="14"/>
  <c r="D14" i="14"/>
  <c r="J13" i="14"/>
  <c r="K13" i="14" s="1"/>
  <c r="I13" i="14"/>
  <c r="D13" i="14"/>
  <c r="J12" i="14"/>
  <c r="K12" i="14" s="1"/>
  <c r="I12" i="14"/>
  <c r="D12" i="14"/>
  <c r="J11" i="14"/>
  <c r="I11" i="14"/>
  <c r="D11" i="14"/>
  <c r="J10" i="14"/>
  <c r="I10" i="14"/>
  <c r="D10" i="14"/>
  <c r="J9" i="14"/>
  <c r="K9" i="14" s="1"/>
  <c r="I9" i="14"/>
  <c r="D9" i="14"/>
  <c r="J8" i="14"/>
  <c r="I8" i="14"/>
  <c r="D8" i="14"/>
  <c r="J7" i="14"/>
  <c r="I7" i="14"/>
  <c r="K7" i="14" s="1"/>
  <c r="D7" i="14"/>
  <c r="J6" i="14"/>
  <c r="K6" i="14" s="1"/>
  <c r="I6" i="14"/>
  <c r="D6" i="14"/>
  <c r="J5" i="14"/>
  <c r="I5" i="14"/>
  <c r="D5" i="14"/>
  <c r="J4" i="14"/>
  <c r="I4" i="14"/>
  <c r="D4" i="14"/>
  <c r="J3" i="14"/>
  <c r="K3" i="14" s="1"/>
  <c r="I3" i="14"/>
  <c r="D3" i="14"/>
  <c r="J2" i="14"/>
  <c r="I2" i="14"/>
  <c r="D2" i="14"/>
  <c r="K26" i="14" l="1"/>
  <c r="K53" i="14"/>
  <c r="K37" i="14"/>
  <c r="K23" i="14"/>
  <c r="K41" i="14"/>
  <c r="K50" i="14"/>
  <c r="K59" i="14"/>
  <c r="K77" i="14"/>
  <c r="K16" i="14"/>
  <c r="K25" i="14"/>
  <c r="K34" i="14"/>
  <c r="K43" i="14"/>
  <c r="K52" i="14"/>
  <c r="K70" i="14"/>
  <c r="K2" i="14"/>
  <c r="K4" i="14"/>
  <c r="K11" i="14"/>
  <c r="K20" i="14"/>
  <c r="K29" i="14"/>
  <c r="K38" i="14"/>
  <c r="K47" i="14"/>
  <c r="K56" i="14"/>
  <c r="K65" i="14"/>
  <c r="K74" i="14"/>
  <c r="K83" i="14"/>
  <c r="K8" i="14"/>
  <c r="K17" i="14"/>
  <c r="K10" i="14"/>
  <c r="K19" i="14"/>
  <c r="K28" i="14"/>
  <c r="K55" i="14"/>
  <c r="K64" i="14"/>
  <c r="K73" i="14"/>
  <c r="K35" i="14"/>
  <c r="K44" i="14"/>
  <c r="K71" i="14"/>
  <c r="K80" i="14"/>
  <c r="K62" i="14"/>
  <c r="K46" i="14"/>
  <c r="K5" i="14"/>
  <c r="K14" i="14"/>
  <c r="K32" i="14"/>
  <c r="K68" i="14"/>
  <c r="K86" i="14"/>
  <c r="K61" i="14"/>
  <c r="K88" i="14"/>
  <c r="K89" i="14"/>
  <c r="N43" i="13" l="1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C22" i="10" l="1"/>
  <c r="D22" i="10"/>
  <c r="G22" i="10"/>
  <c r="C21" i="10"/>
  <c r="D21" i="10"/>
  <c r="G21" i="10"/>
  <c r="C23" i="10"/>
  <c r="D23" i="10"/>
  <c r="G23" i="10"/>
  <c r="C24" i="10"/>
  <c r="D24" i="10"/>
  <c r="G24" i="10"/>
  <c r="B24" i="10"/>
  <c r="B23" i="10"/>
  <c r="B21" i="10"/>
  <c r="B22" i="10"/>
  <c r="F11" i="10"/>
  <c r="F24" i="10" s="1"/>
  <c r="E11" i="10"/>
  <c r="E10" i="10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3" i="9"/>
  <c r="N4" i="9"/>
  <c r="O4" i="9"/>
  <c r="N5" i="9"/>
  <c r="O5" i="9"/>
  <c r="N6" i="9"/>
  <c r="O6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O3" i="9"/>
  <c r="N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H23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3" i="9"/>
  <c r="I43" i="9"/>
  <c r="I44" i="9"/>
  <c r="I3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Q9" i="9"/>
  <c r="S8" i="9"/>
  <c r="R8" i="9"/>
  <c r="S7" i="9"/>
  <c r="R7" i="9"/>
  <c r="S6" i="9"/>
  <c r="R6" i="9"/>
  <c r="S5" i="9"/>
  <c r="R5" i="9"/>
  <c r="S4" i="9"/>
  <c r="R4" i="9"/>
  <c r="S3" i="9"/>
  <c r="R3" i="9"/>
  <c r="P3" i="9"/>
  <c r="F23" i="10" l="1"/>
  <c r="F21" i="10"/>
  <c r="E21" i="10"/>
  <c r="F22" i="10"/>
  <c r="E22" i="10"/>
  <c r="E23" i="10"/>
  <c r="E24" i="10"/>
  <c r="Q15" i="9"/>
  <c r="Q21" i="9"/>
  <c r="Q27" i="9"/>
  <c r="Q33" i="9"/>
  <c r="Q44" i="9"/>
  <c r="Q38" i="9"/>
  <c r="Q32" i="9"/>
  <c r="Q20" i="9"/>
  <c r="Q8" i="9"/>
  <c r="Q43" i="9"/>
  <c r="Q14" i="9"/>
  <c r="Q3" i="9"/>
  <c r="Q26" i="9"/>
  <c r="Q37" i="9"/>
  <c r="Q7" i="9"/>
  <c r="Q13" i="9"/>
  <c r="Q19" i="9"/>
  <c r="Q25" i="9"/>
  <c r="Q42" i="9"/>
  <c r="Q5" i="9"/>
  <c r="Q11" i="9"/>
  <c r="Q17" i="9"/>
  <c r="Q23" i="9"/>
  <c r="Q29" i="9"/>
  <c r="Q35" i="9"/>
  <c r="Q40" i="9"/>
  <c r="Q4" i="9"/>
  <c r="Q10" i="9"/>
  <c r="Q16" i="9"/>
  <c r="Q22" i="9"/>
  <c r="Q28" i="9"/>
  <c r="Q34" i="9"/>
  <c r="Q39" i="9"/>
  <c r="Q31" i="9"/>
  <c r="Q6" i="9"/>
  <c r="Q12" i="9"/>
  <c r="Q18" i="9"/>
  <c r="Q24" i="9"/>
  <c r="Q30" i="9"/>
  <c r="Q36" i="9"/>
  <c r="Q41" i="9"/>
</calcChain>
</file>

<file path=xl/sharedStrings.xml><?xml version="1.0" encoding="utf-8"?>
<sst xmlns="http://schemas.openxmlformats.org/spreadsheetml/2006/main" count="3425" uniqueCount="247">
  <si>
    <t>PFBA</t>
  </si>
  <si>
    <t>PFHxA</t>
  </si>
  <si>
    <t>PFNA</t>
  </si>
  <si>
    <t>PFOS</t>
  </si>
  <si>
    <t>PFOA</t>
  </si>
  <si>
    <t>PFPeA</t>
  </si>
  <si>
    <t>PFDeS</t>
  </si>
  <si>
    <t>PFDeA</t>
  </si>
  <si>
    <t>PFDoA</t>
  </si>
  <si>
    <t>PFHeA</t>
  </si>
  <si>
    <t>PFUnA</t>
  </si>
  <si>
    <t>B1-1</t>
  </si>
  <si>
    <t>B11-1</t>
  </si>
  <si>
    <t>B11-3</t>
  </si>
  <si>
    <t>B1-2</t>
  </si>
  <si>
    <t>B12-3</t>
  </si>
  <si>
    <t>B1-3</t>
  </si>
  <si>
    <t>B14-1</t>
  </si>
  <si>
    <t>B3-1</t>
  </si>
  <si>
    <t>B4-1</t>
  </si>
  <si>
    <t>B5-2</t>
  </si>
  <si>
    <t>B7-2</t>
  </si>
  <si>
    <t>B8-1</t>
  </si>
  <si>
    <t>B9-1</t>
  </si>
  <si>
    <t>B9-3</t>
  </si>
  <si>
    <t>C10-2</t>
  </si>
  <si>
    <t>C1-1</t>
  </si>
  <si>
    <t>C12-1</t>
  </si>
  <si>
    <t>C13-1</t>
  </si>
  <si>
    <t>C14-1</t>
  </si>
  <si>
    <t>C15-2</t>
  </si>
  <si>
    <t>C2-2</t>
  </si>
  <si>
    <t>C3-2</t>
  </si>
  <si>
    <t>C4-2</t>
  </si>
  <si>
    <t>C5-1</t>
  </si>
  <si>
    <t>C7-1</t>
  </si>
  <si>
    <t>C8-1</t>
  </si>
  <si>
    <t>C9-1</t>
  </si>
  <si>
    <t>A1-1</t>
  </si>
  <si>
    <t>A1-2</t>
  </si>
  <si>
    <t>A2-1</t>
  </si>
  <si>
    <t>A3-1</t>
  </si>
  <si>
    <t>A4-2</t>
  </si>
  <si>
    <t>A5-1</t>
  </si>
  <si>
    <t>A6-1</t>
  </si>
  <si>
    <t>A6-2</t>
  </si>
  <si>
    <t>D1-2</t>
  </si>
  <si>
    <t>D2-1</t>
  </si>
  <si>
    <t>D2-2</t>
  </si>
  <si>
    <t>D3-1</t>
  </si>
  <si>
    <t>D4-1</t>
  </si>
  <si>
    <t>D5-1</t>
  </si>
  <si>
    <t>core</t>
  </si>
  <si>
    <t>A</t>
  </si>
  <si>
    <t>B</t>
  </si>
  <si>
    <t>C</t>
  </si>
  <si>
    <t>D</t>
  </si>
  <si>
    <t>NEtFOSAA</t>
  </si>
  <si>
    <t>NEtPFOSA</t>
  </si>
  <si>
    <t>NEtPFOSAE</t>
  </si>
  <si>
    <t>NMeFOSAA</t>
  </si>
  <si>
    <t>NMePFOSA</t>
  </si>
  <si>
    <t>NMePFOSAE</t>
  </si>
  <si>
    <t>Perfluorobutanesulfonic acid</t>
  </si>
  <si>
    <t>Perfluorobutanoic acid</t>
  </si>
  <si>
    <t>Perfluorodecanesulfonic acid</t>
  </si>
  <si>
    <t>Perfluorodecanoic acid</t>
  </si>
  <si>
    <t>Perfluorododecanesulfonic acid</t>
  </si>
  <si>
    <t>Perfluorododecanoic acid</t>
  </si>
  <si>
    <t>Perfluoroheptanesulfonic acid</t>
  </si>
  <si>
    <t>Perfluoroheptanoic acid</t>
  </si>
  <si>
    <t>Perfluorohexadecanoic acid</t>
  </si>
  <si>
    <t>Perfluorohexanesulfonic acid</t>
  </si>
  <si>
    <t>Perfluorohexanoic acid</t>
  </si>
  <si>
    <t>Perfluorononanesulfonic acid</t>
  </si>
  <si>
    <t>Perfluorononanoic acid</t>
  </si>
  <si>
    <t>Perfluorooctadecanoic acid</t>
  </si>
  <si>
    <t>Perfluorooctanesulfonamide</t>
  </si>
  <si>
    <t>Perfluorooctanesulfonic acid</t>
  </si>
  <si>
    <t>Perfluorooctanoic acid</t>
  </si>
  <si>
    <t>Perfluoropentanoic acid</t>
  </si>
  <si>
    <t>Perfluorotetradecanoic acid</t>
  </si>
  <si>
    <t>Perfluorotridecanoic acid</t>
  </si>
  <si>
    <t>Perfluoroundecanoic acid</t>
  </si>
  <si>
    <t>4:2 FTS</t>
  </si>
  <si>
    <t>4:2 fluorotelomersulfonic acid</t>
  </si>
  <si>
    <t>6:2 FTS</t>
  </si>
  <si>
    <t>6:2 fluorotelomersulfonic acid</t>
  </si>
  <si>
    <t>8:2 FTS</t>
  </si>
  <si>
    <t>8:2 fluorotelomersulfonic acid</t>
  </si>
  <si>
    <t>10:2 FTS</t>
  </si>
  <si>
    <t>PFBS</t>
  </si>
  <si>
    <t>PFPeS</t>
  </si>
  <si>
    <t>Perfluoropentanesulfonic acid</t>
  </si>
  <si>
    <t>PFHxS</t>
  </si>
  <si>
    <t>PFHpS</t>
  </si>
  <si>
    <t>PFHpA</t>
  </si>
  <si>
    <t>PFNS</t>
  </si>
  <si>
    <t>PFDS</t>
  </si>
  <si>
    <t>PFDA</t>
  </si>
  <si>
    <t>PFDoS</t>
  </si>
  <si>
    <t>PFTrDA</t>
  </si>
  <si>
    <t>PFTeDA</t>
  </si>
  <si>
    <t>PFHxDA</t>
  </si>
  <si>
    <t>PFOcDA</t>
  </si>
  <si>
    <t>N-methylperfluorooctane sulfonamidoacetic acid</t>
  </si>
  <si>
    <t xml:space="preserve">N-ethylperfluoro-1-octanesulfonamide </t>
  </si>
  <si>
    <t>N-ethylperfluorooctanesulfonamidoacetic acid</t>
  </si>
  <si>
    <t>2-(N-methylperfluoro-1-octanesulfonamido)-ethanol</t>
  </si>
  <si>
    <t>N-methylperfluoro-1-octanesulfonamide</t>
  </si>
  <si>
    <t>2-(N-ethylperfluoro-1-octanesulfonamido)-ethanol</t>
  </si>
  <si>
    <t>10:2 fluorotelomersulfonic acid</t>
  </si>
  <si>
    <t>B6-1</t>
  </si>
  <si>
    <t>PFTrA</t>
  </si>
  <si>
    <t>clay</t>
  </si>
  <si>
    <t>eff</t>
  </si>
  <si>
    <t>GWC</t>
  </si>
  <si>
    <t>compound</t>
  </si>
  <si>
    <t>PFOSA</t>
  </si>
  <si>
    <t>Acronym</t>
  </si>
  <si>
    <t>Name</t>
  </si>
  <si>
    <t>Sample ID</t>
  </si>
  <si>
    <t>Core</t>
  </si>
  <si>
    <t>Depth (m bgs)</t>
  </si>
  <si>
    <t>N.D.</t>
  </si>
  <si>
    <t>toc</t>
  </si>
  <si>
    <t>Depth (m)</t>
  </si>
  <si>
    <t>Dry bulk density (g cm-3)</t>
  </si>
  <si>
    <t>Total organic carbon (wt%)</t>
  </si>
  <si>
    <t>Gravimetric water content (g g-1)</t>
  </si>
  <si>
    <t>Iron (ppm by weight)</t>
  </si>
  <si>
    <t>Aluminum (ppm by weight)</t>
  </si>
  <si>
    <t>N.S.</t>
  </si>
  <si>
    <t>avgtoc</t>
  </si>
  <si>
    <t>Carbon (wt%)</t>
  </si>
  <si>
    <t>Pre-combustion samples</t>
  </si>
  <si>
    <t>Carbon (wt%), replicate</t>
  </si>
  <si>
    <t>Mean C (wt%)</t>
  </si>
  <si>
    <t>SE (wt%)</t>
  </si>
  <si>
    <t>RPD (%)</t>
  </si>
  <si>
    <t>CV (%)</t>
  </si>
  <si>
    <t>--</t>
  </si>
  <si>
    <t>Post-combustion samples</t>
  </si>
  <si>
    <t>TOC (wt%)</t>
  </si>
  <si>
    <t>TOC SE (wt%)</t>
  </si>
  <si>
    <t>MDL (ng L-1)</t>
  </si>
  <si>
    <t>sand (vol%)</t>
  </si>
  <si>
    <t>clay (vol%)</t>
  </si>
  <si>
    <t>silt (vol%)</t>
  </si>
  <si>
    <t>kind</t>
  </si>
  <si>
    <t>source</t>
  </si>
  <si>
    <t>field</t>
  </si>
  <si>
    <t>Ahrens et al. 2010</t>
  </si>
  <si>
    <t>Labadie et al., 2011</t>
  </si>
  <si>
    <t>Sepulvado et al., 2011</t>
  </si>
  <si>
    <t>Weber et al., 2017</t>
  </si>
  <si>
    <t>McGuire et al., 2014</t>
  </si>
  <si>
    <t>Zhu et al., 2014</t>
  </si>
  <si>
    <t>Kwadijk et al., 2010</t>
  </si>
  <si>
    <t>lab</t>
  </si>
  <si>
    <t>Higgins and Luthy, 2006</t>
  </si>
  <si>
    <t>Ferrey et al. 2012, max</t>
  </si>
  <si>
    <t>Ferrey et al. 2012, min</t>
  </si>
  <si>
    <t>Enevoldsen and Juhler 2010</t>
  </si>
  <si>
    <t>Ahrens et al. 2011</t>
  </si>
  <si>
    <t>Guelfo and Higgins, 2013</t>
  </si>
  <si>
    <t>40 cm depth, Vierke et al., 2014</t>
  </si>
  <si>
    <t>80 cm depth, Vierke et al., 2014</t>
  </si>
  <si>
    <t>Milinovic et al., 2015</t>
  </si>
  <si>
    <t>Chen et al., 2016</t>
  </si>
  <si>
    <t>upper soil, McLachlan et al, 2019</t>
  </si>
  <si>
    <t>lower soil, McLachlan et al, 2019</t>
  </si>
  <si>
    <t>Mean</t>
  </si>
  <si>
    <t>Std. dev.</t>
  </si>
  <si>
    <t>Min</t>
  </si>
  <si>
    <t>Max</t>
  </si>
  <si>
    <t>sample</t>
  </si>
  <si>
    <t>sum_all</t>
  </si>
  <si>
    <t>depth_ft</t>
  </si>
  <si>
    <t>depth_m</t>
  </si>
  <si>
    <t>land_cover</t>
  </si>
  <si>
    <t>irrigation</t>
  </si>
  <si>
    <t>dry_bulk_density</t>
  </si>
  <si>
    <t>porosity</t>
  </si>
  <si>
    <t>VWC</t>
  </si>
  <si>
    <t>saturation</t>
  </si>
  <si>
    <t>sand</t>
  </si>
  <si>
    <t>silt</t>
  </si>
  <si>
    <t>forest</t>
  </si>
  <si>
    <t>A2-2</t>
  </si>
  <si>
    <t>A3-2</t>
  </si>
  <si>
    <t>A4-1</t>
  </si>
  <si>
    <t>A5-2</t>
  </si>
  <si>
    <t>A6-3</t>
  </si>
  <si>
    <t>agriculture</t>
  </si>
  <si>
    <t>B2-1</t>
  </si>
  <si>
    <t>B2-2</t>
  </si>
  <si>
    <t>B3-2</t>
  </si>
  <si>
    <t>B4-2</t>
  </si>
  <si>
    <t>B5-1</t>
  </si>
  <si>
    <t>B6-2</t>
  </si>
  <si>
    <t>B7-1</t>
  </si>
  <si>
    <t>B8-2</t>
  </si>
  <si>
    <t>B8-3</t>
  </si>
  <si>
    <t>B9-2</t>
  </si>
  <si>
    <t>B10-1</t>
  </si>
  <si>
    <t>B10-2</t>
  </si>
  <si>
    <t>B10-3</t>
  </si>
  <si>
    <t>B11-2</t>
  </si>
  <si>
    <t>B12-1</t>
  </si>
  <si>
    <t>B12-2</t>
  </si>
  <si>
    <t>B13-1</t>
  </si>
  <si>
    <t>B13-2</t>
  </si>
  <si>
    <t>B13-3</t>
  </si>
  <si>
    <t>B14-2</t>
  </si>
  <si>
    <t>B14-3</t>
  </si>
  <si>
    <t>C1-2</t>
  </si>
  <si>
    <t>C2-1</t>
  </si>
  <si>
    <t>C3-1</t>
  </si>
  <si>
    <t>C4-1</t>
  </si>
  <si>
    <t>C5-2</t>
  </si>
  <si>
    <t>C6-1</t>
  </si>
  <si>
    <t>C7-2</t>
  </si>
  <si>
    <t>C8-2</t>
  </si>
  <si>
    <t>C10-1</t>
  </si>
  <si>
    <t>C11-1</t>
  </si>
  <si>
    <t>C11-2</t>
  </si>
  <si>
    <t>C12-2</t>
  </si>
  <si>
    <t>C13-2</t>
  </si>
  <si>
    <t>C14-2</t>
  </si>
  <si>
    <t>C15-1</t>
  </si>
  <si>
    <t>D1-1</t>
  </si>
  <si>
    <t>D3-2</t>
  </si>
  <si>
    <t>D4-2</t>
  </si>
  <si>
    <t>D5-2</t>
  </si>
  <si>
    <t>well</t>
  </si>
  <si>
    <t>date</t>
  </si>
  <si>
    <t>ng_L</t>
  </si>
  <si>
    <t>11Cl-PF3OUdS</t>
  </si>
  <si>
    <t>F3</t>
  </si>
  <si>
    <t>P2</t>
  </si>
  <si>
    <t>P3</t>
  </si>
  <si>
    <t>P5</t>
  </si>
  <si>
    <t>9Cl-PF3ONS</t>
  </si>
  <si>
    <t>ADONA</t>
  </si>
  <si>
    <t>HFPA-DA</t>
  </si>
  <si>
    <t>PFTA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</si>
</sst>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2" fontId="0" fillId="0" borderId="0" xfId="0" applyNumberFormat="1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2" fontId="0" fillId="2" borderId="2" xfId="0" quotePrefix="1" applyNumberFormat="1" applyFill="1" applyBorder="1" applyAlignment="1">
      <alignment horizontal="center" vertical="center"/>
    </xf>
    <xf numFmtId="2" fontId="0" fillId="0" borderId="2" xfId="0" quotePrefix="1" applyNumberFormat="1" applyBorder="1" applyAlignment="1">
      <alignment horizontal="center" vertical="center"/>
    </xf>
    <xf numFmtId="166" fontId="0" fillId="0" borderId="2" xfId="0" quotePrefix="1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quotePrefix="1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top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166" fontId="1" fillId="2" borderId="9" xfId="0" applyNumberFormat="1" applyFont="1" applyFill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top"/>
    </xf>
    <xf numFmtId="2" fontId="0" fillId="0" borderId="4" xfId="0" quotePrefix="1" applyNumberFormat="1" applyBorder="1" applyAlignment="1">
      <alignment horizontal="center" vertical="center"/>
    </xf>
    <xf numFmtId="2" fontId="0" fillId="2" borderId="4" xfId="0" quotePrefix="1" applyNumberFormat="1" applyFill="1" applyBorder="1" applyAlignment="1">
      <alignment horizontal="center" vertical="center"/>
    </xf>
    <xf numFmtId="166" fontId="0" fillId="0" borderId="4" xfId="0" quotePrefix="1" applyNumberFormat="1" applyBorder="1" applyAlignment="1">
      <alignment horizontal="center" vertical="center"/>
    </xf>
    <xf numFmtId="164" fontId="0" fillId="0" borderId="4" xfId="0" quotePrefix="1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top"/>
    </xf>
    <xf numFmtId="2" fontId="0" fillId="0" borderId="16" xfId="0" applyNumberFormat="1" applyBorder="1" applyAlignment="1">
      <alignment horizontal="center" vertical="top"/>
    </xf>
    <xf numFmtId="164" fontId="0" fillId="0" borderId="4" xfId="0" applyNumberForma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quotePrefix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14" xfId="0" applyFont="1" applyBorder="1"/>
    <xf numFmtId="0" fontId="0" fillId="0" borderId="10" xfId="0" applyBorder="1" applyAlignment="1">
      <alignment horizontal="center"/>
    </xf>
    <xf numFmtId="0" fontId="1" fillId="0" borderId="15" xfId="0" applyFont="1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16" xfId="0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165" fontId="1" fillId="2" borderId="12" xfId="0" applyNumberFormat="1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2" fontId="0" fillId="0" borderId="2" xfId="0" applyNumberFormat="1" applyBorder="1"/>
    <xf numFmtId="2" fontId="0" fillId="0" borderId="17" xfId="0" applyNumberForma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lle/IDrive-Sync/Living_filter/data/TOC/lf_t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_python"/>
    </sheetNames>
    <sheetDataSet>
      <sheetData sheetId="0">
        <row r="1">
          <cell r="A1" t="str">
            <v>sample</v>
          </cell>
        </row>
        <row r="2">
          <cell r="A2" t="str">
            <v>A1-1</v>
          </cell>
          <cell r="P2">
            <v>3.3584999999999998</v>
          </cell>
        </row>
        <row r="3">
          <cell r="A3" t="str">
            <v>A1-2</v>
          </cell>
          <cell r="P3">
            <v>0.19400000000000001</v>
          </cell>
        </row>
        <row r="4">
          <cell r="A4" t="str">
            <v>A2-1</v>
          </cell>
          <cell r="P4">
            <v>7.3999999999999982E-2</v>
          </cell>
        </row>
        <row r="5">
          <cell r="A5" t="str">
            <v>A3-1</v>
          </cell>
          <cell r="P5">
            <v>4.4000000000000004E-2</v>
          </cell>
        </row>
        <row r="6">
          <cell r="A6" t="str">
            <v>A4-2</v>
          </cell>
          <cell r="P6">
            <v>9.8000000000000004E-2</v>
          </cell>
        </row>
        <row r="7">
          <cell r="A7" t="str">
            <v>A5-1</v>
          </cell>
          <cell r="P7">
            <v>0.10100000000000001</v>
          </cell>
        </row>
        <row r="8">
          <cell r="A8" t="str">
            <v>A6-1</v>
          </cell>
          <cell r="P8">
            <v>8.3000000000000004E-2</v>
          </cell>
        </row>
        <row r="9">
          <cell r="A9" t="str">
            <v>A6-2</v>
          </cell>
          <cell r="P9">
            <v>4.2499999999999996E-2</v>
          </cell>
        </row>
        <row r="10">
          <cell r="A10" t="str">
            <v>B1-1</v>
          </cell>
          <cell r="P10">
            <v>1.56</v>
          </cell>
        </row>
        <row r="11">
          <cell r="A11" t="str">
            <v>B1-2</v>
          </cell>
          <cell r="P11">
            <v>1.0169999999999999</v>
          </cell>
        </row>
        <row r="12">
          <cell r="A12" t="str">
            <v>B1-3</v>
          </cell>
          <cell r="P12">
            <v>0.78200000000000003</v>
          </cell>
        </row>
        <row r="13">
          <cell r="A13" t="str">
            <v>B3-1</v>
          </cell>
          <cell r="P13">
            <v>8.6000000000000007E-2</v>
          </cell>
        </row>
        <row r="14">
          <cell r="A14" t="str">
            <v>B4-1</v>
          </cell>
          <cell r="P14">
            <v>9.4E-2</v>
          </cell>
        </row>
        <row r="15">
          <cell r="A15" t="str">
            <v>B5-2</v>
          </cell>
          <cell r="P15">
            <v>4.1999999999999996E-2</v>
          </cell>
        </row>
        <row r="16">
          <cell r="A16" t="str">
            <v>B6-1</v>
          </cell>
          <cell r="P16">
            <v>2.1999999999999999E-2</v>
          </cell>
        </row>
        <row r="17">
          <cell r="A17" t="str">
            <v>B7-2</v>
          </cell>
          <cell r="P17">
            <v>9.2999999999999999E-2</v>
          </cell>
        </row>
        <row r="18">
          <cell r="A18" t="str">
            <v>B8-1</v>
          </cell>
          <cell r="P18">
            <v>5.8999999999999997E-2</v>
          </cell>
        </row>
        <row r="19">
          <cell r="A19" t="str">
            <v>B9-1</v>
          </cell>
          <cell r="P19">
            <v>0.22</v>
          </cell>
        </row>
        <row r="20">
          <cell r="A20" t="str">
            <v>B9-3</v>
          </cell>
          <cell r="P20">
            <v>8.0000000000000002E-3</v>
          </cell>
        </row>
        <row r="21">
          <cell r="A21" t="str">
            <v>B11-1</v>
          </cell>
          <cell r="P21">
            <v>7.0999999999999994E-2</v>
          </cell>
        </row>
        <row r="22">
          <cell r="A22" t="str">
            <v>B11-3</v>
          </cell>
          <cell r="P22">
            <v>2.7999999999999997E-2</v>
          </cell>
        </row>
        <row r="23">
          <cell r="A23" t="str">
            <v>B12-3</v>
          </cell>
          <cell r="P23">
            <v>6.1000000000000006E-2</v>
          </cell>
        </row>
        <row r="24">
          <cell r="A24" t="str">
            <v>B14-1</v>
          </cell>
          <cell r="P24">
            <v>8.5000000000000006E-2</v>
          </cell>
        </row>
        <row r="25">
          <cell r="A25" t="str">
            <v>C1-1</v>
          </cell>
          <cell r="P25">
            <v>2.4179999999999997</v>
          </cell>
        </row>
        <row r="26">
          <cell r="A26" t="str">
            <v>C2-2</v>
          </cell>
          <cell r="P26">
            <v>7.9000000000000001E-2</v>
          </cell>
        </row>
        <row r="27">
          <cell r="A27" t="str">
            <v>C3-2</v>
          </cell>
          <cell r="P27">
            <v>5.2999999999999999E-2</v>
          </cell>
        </row>
        <row r="28">
          <cell r="A28" t="str">
            <v>C4-2</v>
          </cell>
          <cell r="P28">
            <v>0.113</v>
          </cell>
        </row>
        <row r="29">
          <cell r="A29" t="str">
            <v>C5-1</v>
          </cell>
          <cell r="P29">
            <v>5.3999999999999999E-2</v>
          </cell>
        </row>
        <row r="30">
          <cell r="A30" t="str">
            <v>C7-1</v>
          </cell>
          <cell r="P30">
            <v>5.2000000000000005E-2</v>
          </cell>
        </row>
        <row r="31">
          <cell r="A31" t="str">
            <v>C8-1</v>
          </cell>
          <cell r="P31">
            <v>5.5000000000000007E-2</v>
          </cell>
        </row>
        <row r="32">
          <cell r="A32" t="str">
            <v>C9-1</v>
          </cell>
          <cell r="P32">
            <v>4.2999999999999997E-2</v>
          </cell>
        </row>
        <row r="33">
          <cell r="A33" t="str">
            <v>C10-2</v>
          </cell>
          <cell r="P33">
            <v>1.6E-2</v>
          </cell>
        </row>
        <row r="34">
          <cell r="A34" t="str">
            <v>C12-1</v>
          </cell>
          <cell r="P34">
            <v>1.4E-2</v>
          </cell>
        </row>
        <row r="35">
          <cell r="A35" t="str">
            <v>C13-1</v>
          </cell>
          <cell r="P35">
            <v>5.0000000000000044E-3</v>
          </cell>
        </row>
        <row r="36">
          <cell r="A36" t="str">
            <v>C14-1</v>
          </cell>
          <cell r="P36">
            <v>1.4E-2</v>
          </cell>
        </row>
        <row r="37">
          <cell r="A37" t="str">
            <v>C15-2</v>
          </cell>
          <cell r="P37">
            <v>6.9999999999999993E-3</v>
          </cell>
        </row>
        <row r="38">
          <cell r="A38" t="str">
            <v>D1-2</v>
          </cell>
          <cell r="P38">
            <v>0.14799999999999999</v>
          </cell>
        </row>
        <row r="39">
          <cell r="A39" t="str">
            <v>D2-1</v>
          </cell>
          <cell r="P39">
            <v>8.6999999999999994E-2</v>
          </cell>
        </row>
        <row r="40">
          <cell r="A40" t="str">
            <v>D2-2</v>
          </cell>
          <cell r="P40">
            <v>0.1</v>
          </cell>
        </row>
        <row r="41">
          <cell r="A41" t="str">
            <v>D3-1</v>
          </cell>
          <cell r="P41">
            <v>9.0999999999999998E-2</v>
          </cell>
        </row>
        <row r="42">
          <cell r="A42" t="str">
            <v>D4-1</v>
          </cell>
          <cell r="P42">
            <v>7.3000000000000009E-2</v>
          </cell>
        </row>
        <row r="43">
          <cell r="A43" t="str">
            <v>D5-1</v>
          </cell>
          <cell r="P43">
            <v>3.5999999999999997E-2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C028-A85D-4956-AD3F-D736816AC40C}">
  <dimension ref="A1:C34"/>
  <sheetViews>
    <sheetView workbookViewId="0">
      <selection activeCell="B15" sqref="B15"/>
    </sheetView>
  </sheetViews>
  <sheetFormatPr defaultColWidth="43.7109375" defaultRowHeight="15" x14ac:dyDescent="0.25"/>
  <cols>
    <col min="1" max="1" width="12.140625" bestFit="1" customWidth="1"/>
    <col min="2" max="2" width="49.42578125" bestFit="1" customWidth="1"/>
    <col min="3" max="3" width="12" style="2" bestFit="1" customWidth="1"/>
  </cols>
  <sheetData>
    <row r="1" spans="1:3" x14ac:dyDescent="0.25">
      <c r="A1" s="11" t="s">
        <v>119</v>
      </c>
      <c r="B1" s="11" t="s">
        <v>120</v>
      </c>
      <c r="C1" s="55" t="s">
        <v>145</v>
      </c>
    </row>
    <row r="2" spans="1:3" x14ac:dyDescent="0.25">
      <c r="A2" s="12" t="s">
        <v>84</v>
      </c>
      <c r="B2" s="13" t="s">
        <v>85</v>
      </c>
      <c r="C2" s="56">
        <v>0.6</v>
      </c>
    </row>
    <row r="3" spans="1:3" x14ac:dyDescent="0.25">
      <c r="A3" s="12" t="s">
        <v>86</v>
      </c>
      <c r="B3" s="13" t="s">
        <v>87</v>
      </c>
      <c r="C3" s="56">
        <v>0.6</v>
      </c>
    </row>
    <row r="4" spans="1:3" x14ac:dyDescent="0.25">
      <c r="A4" s="12" t="s">
        <v>88</v>
      </c>
      <c r="B4" s="13" t="s">
        <v>89</v>
      </c>
      <c r="C4" s="56">
        <v>0.6</v>
      </c>
    </row>
    <row r="5" spans="1:3" x14ac:dyDescent="0.25">
      <c r="A5" s="12" t="s">
        <v>90</v>
      </c>
      <c r="B5" s="13" t="s">
        <v>111</v>
      </c>
      <c r="C5" s="56">
        <v>0.6</v>
      </c>
    </row>
    <row r="6" spans="1:3" x14ac:dyDescent="0.25">
      <c r="A6" s="14" t="s">
        <v>57</v>
      </c>
      <c r="B6" s="12" t="s">
        <v>107</v>
      </c>
      <c r="C6" s="56">
        <v>0.2</v>
      </c>
    </row>
    <row r="7" spans="1:3" x14ac:dyDescent="0.25">
      <c r="A7" s="14" t="s">
        <v>58</v>
      </c>
      <c r="B7" s="12" t="s">
        <v>106</v>
      </c>
      <c r="C7" s="56">
        <v>0.5</v>
      </c>
    </row>
    <row r="8" spans="1:3" x14ac:dyDescent="0.25">
      <c r="A8" s="14" t="s">
        <v>59</v>
      </c>
      <c r="B8" s="12" t="s">
        <v>110</v>
      </c>
      <c r="C8" s="56">
        <v>0.5</v>
      </c>
    </row>
    <row r="9" spans="1:3" x14ac:dyDescent="0.25">
      <c r="A9" s="14" t="s">
        <v>60</v>
      </c>
      <c r="B9" s="12" t="s">
        <v>105</v>
      </c>
      <c r="C9" s="56">
        <v>0.2</v>
      </c>
    </row>
    <row r="10" spans="1:3" x14ac:dyDescent="0.25">
      <c r="A10" s="14" t="s">
        <v>61</v>
      </c>
      <c r="B10" s="12" t="s">
        <v>109</v>
      </c>
      <c r="C10" s="56">
        <v>0.5</v>
      </c>
    </row>
    <row r="11" spans="1:3" x14ac:dyDescent="0.25">
      <c r="A11" s="14" t="s">
        <v>62</v>
      </c>
      <c r="B11" s="12" t="s">
        <v>108</v>
      </c>
      <c r="C11" s="56">
        <v>0.5</v>
      </c>
    </row>
    <row r="12" spans="1:3" x14ac:dyDescent="0.25">
      <c r="A12" s="12" t="s">
        <v>0</v>
      </c>
      <c r="B12" s="14" t="s">
        <v>64</v>
      </c>
      <c r="C12" s="56">
        <v>0.79</v>
      </c>
    </row>
    <row r="13" spans="1:3" x14ac:dyDescent="0.25">
      <c r="A13" s="12" t="s">
        <v>91</v>
      </c>
      <c r="B13" s="14" t="s">
        <v>63</v>
      </c>
      <c r="C13" s="56">
        <v>0.4</v>
      </c>
    </row>
    <row r="14" spans="1:3" x14ac:dyDescent="0.25">
      <c r="A14" s="12" t="s">
        <v>5</v>
      </c>
      <c r="B14" s="14" t="s">
        <v>80</v>
      </c>
      <c r="C14" s="56">
        <v>0.2</v>
      </c>
    </row>
    <row r="15" spans="1:3" x14ac:dyDescent="0.25">
      <c r="A15" s="12" t="s">
        <v>92</v>
      </c>
      <c r="B15" s="13" t="s">
        <v>93</v>
      </c>
      <c r="C15" s="56">
        <v>0.2</v>
      </c>
    </row>
    <row r="16" spans="1:3" x14ac:dyDescent="0.25">
      <c r="A16" s="12" t="s">
        <v>1</v>
      </c>
      <c r="B16" s="14" t="s">
        <v>73</v>
      </c>
      <c r="C16" s="56">
        <v>0.2</v>
      </c>
    </row>
    <row r="17" spans="1:3" x14ac:dyDescent="0.25">
      <c r="A17" s="12" t="s">
        <v>94</v>
      </c>
      <c r="B17" s="14" t="s">
        <v>72</v>
      </c>
      <c r="C17" s="56">
        <v>0.2</v>
      </c>
    </row>
    <row r="18" spans="1:3" x14ac:dyDescent="0.25">
      <c r="A18" s="12" t="s">
        <v>96</v>
      </c>
      <c r="B18" s="14" t="s">
        <v>70</v>
      </c>
      <c r="C18" s="56">
        <v>0.2</v>
      </c>
    </row>
    <row r="19" spans="1:3" x14ac:dyDescent="0.25">
      <c r="A19" s="12" t="s">
        <v>95</v>
      </c>
      <c r="B19" s="13" t="s">
        <v>69</v>
      </c>
      <c r="C19" s="56">
        <v>0.2</v>
      </c>
    </row>
    <row r="20" spans="1:3" x14ac:dyDescent="0.25">
      <c r="A20" s="12" t="s">
        <v>4</v>
      </c>
      <c r="B20" s="14" t="s">
        <v>79</v>
      </c>
      <c r="C20" s="56">
        <v>0.2</v>
      </c>
    </row>
    <row r="21" spans="1:3" x14ac:dyDescent="0.25">
      <c r="A21" s="12" t="s">
        <v>3</v>
      </c>
      <c r="B21" s="14" t="s">
        <v>78</v>
      </c>
      <c r="C21" s="56">
        <v>0.2</v>
      </c>
    </row>
    <row r="22" spans="1:3" x14ac:dyDescent="0.25">
      <c r="A22" s="12" t="s">
        <v>118</v>
      </c>
      <c r="B22" s="14" t="s">
        <v>77</v>
      </c>
      <c r="C22" s="56">
        <v>0.2</v>
      </c>
    </row>
    <row r="23" spans="1:3" x14ac:dyDescent="0.25">
      <c r="A23" s="12" t="s">
        <v>2</v>
      </c>
      <c r="B23" s="14" t="s">
        <v>75</v>
      </c>
      <c r="C23" s="56">
        <v>0.2</v>
      </c>
    </row>
    <row r="24" spans="1:3" x14ac:dyDescent="0.25">
      <c r="A24" s="12" t="s">
        <v>97</v>
      </c>
      <c r="B24" s="13" t="s">
        <v>74</v>
      </c>
      <c r="C24" s="56">
        <v>0.2</v>
      </c>
    </row>
    <row r="25" spans="1:3" x14ac:dyDescent="0.25">
      <c r="A25" s="12" t="s">
        <v>99</v>
      </c>
      <c r="B25" s="13" t="s">
        <v>66</v>
      </c>
      <c r="C25" s="56">
        <v>0.2</v>
      </c>
    </row>
    <row r="26" spans="1:3" x14ac:dyDescent="0.25">
      <c r="A26" s="12" t="s">
        <v>98</v>
      </c>
      <c r="B26" s="13" t="s">
        <v>65</v>
      </c>
      <c r="C26" s="56">
        <v>0.2</v>
      </c>
    </row>
    <row r="27" spans="1:3" x14ac:dyDescent="0.25">
      <c r="A27" s="12" t="s">
        <v>10</v>
      </c>
      <c r="B27" s="14" t="s">
        <v>83</v>
      </c>
      <c r="C27" s="56">
        <v>0.2</v>
      </c>
    </row>
    <row r="28" spans="1:3" x14ac:dyDescent="0.25">
      <c r="A28" s="12" t="s">
        <v>100</v>
      </c>
      <c r="B28" s="13" t="s">
        <v>67</v>
      </c>
      <c r="C28" s="56">
        <v>0.2</v>
      </c>
    </row>
    <row r="29" spans="1:3" x14ac:dyDescent="0.25">
      <c r="A29" s="12" t="s">
        <v>8</v>
      </c>
      <c r="B29" s="13" t="s">
        <v>68</v>
      </c>
      <c r="C29" s="56">
        <v>0.2</v>
      </c>
    </row>
    <row r="30" spans="1:3" x14ac:dyDescent="0.25">
      <c r="A30" s="12" t="s">
        <v>101</v>
      </c>
      <c r="B30" s="13" t="s">
        <v>82</v>
      </c>
      <c r="C30" s="56">
        <v>0.2</v>
      </c>
    </row>
    <row r="31" spans="1:3" x14ac:dyDescent="0.25">
      <c r="A31" s="12" t="s">
        <v>102</v>
      </c>
      <c r="B31" s="13" t="s">
        <v>81</v>
      </c>
      <c r="C31" s="56">
        <v>0.2</v>
      </c>
    </row>
    <row r="32" spans="1:3" x14ac:dyDescent="0.25">
      <c r="A32" s="12" t="s">
        <v>103</v>
      </c>
      <c r="B32" s="13" t="s">
        <v>71</v>
      </c>
      <c r="C32" s="56">
        <v>0.2</v>
      </c>
    </row>
    <row r="33" spans="1:3" x14ac:dyDescent="0.25">
      <c r="A33" s="12" t="s">
        <v>104</v>
      </c>
      <c r="B33" s="13" t="s">
        <v>76</v>
      </c>
      <c r="C33" s="56">
        <v>0.2</v>
      </c>
    </row>
    <row r="34" spans="1:3" x14ac:dyDescent="0.25">
      <c r="C34" s="57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20E4-00D9-4A1B-85FA-BB8E0400D4B7}">
  <dimension ref="A1:E615"/>
  <sheetViews>
    <sheetView tabSelected="1" workbookViewId="0">
      <selection activeCell="L10" sqref="L10"/>
    </sheetView>
  </sheetViews>
  <sheetFormatPr defaultRowHeight="15" x14ac:dyDescent="0.25"/>
  <cols>
    <col min="1" max="1" width="7" bestFit="1" customWidth="1"/>
    <col min="2" max="2" width="14.42578125" bestFit="1" customWidth="1"/>
    <col min="3" max="3" width="12.7109375" bestFit="1" customWidth="1"/>
    <col min="4" max="4" width="7" bestFit="1" customWidth="1"/>
  </cols>
  <sheetData>
    <row r="1" spans="1:5" ht="15.75" x14ac:dyDescent="0.25">
      <c r="A1" s="96" t="s">
        <v>235</v>
      </c>
      <c r="B1" s="96" t="s">
        <v>117</v>
      </c>
      <c r="C1" s="96" t="s">
        <v>236</v>
      </c>
      <c r="D1" s="96" t="s">
        <v>237</v>
      </c>
    </row>
    <row r="2" spans="1:5" ht="15.75" x14ac:dyDescent="0.25">
      <c r="A2" s="96" t="s">
        <v>115</v>
      </c>
      <c r="B2" s="96" t="s">
        <v>238</v>
      </c>
      <c r="C2" s="96">
        <v>43873</v>
      </c>
      <c r="D2" s="96" t="s">
        <v>124</v>
      </c>
    </row>
    <row r="3" spans="1:5" ht="15.75" x14ac:dyDescent="0.25">
      <c r="A3" s="96" t="s">
        <v>115</v>
      </c>
      <c r="B3" s="96" t="s">
        <v>238</v>
      </c>
      <c r="C3" s="96">
        <v>43964</v>
      </c>
      <c r="D3" s="96" t="s">
        <v>124</v>
      </c>
    </row>
    <row r="4" spans="1:5" ht="15.75" x14ac:dyDescent="0.25">
      <c r="A4" s="96" t="s">
        <v>115</v>
      </c>
      <c r="B4" s="96" t="s">
        <v>238</v>
      </c>
      <c r="C4" s="96">
        <v>44041</v>
      </c>
      <c r="D4" s="96" t="s">
        <v>124</v>
      </c>
    </row>
    <row r="5" spans="1:5" ht="15.75" x14ac:dyDescent="0.25">
      <c r="A5" s="96" t="s">
        <v>115</v>
      </c>
      <c r="B5" s="96" t="s">
        <v>238</v>
      </c>
      <c r="C5" s="96">
        <v>44118</v>
      </c>
      <c r="D5" s="96" t="s">
        <v>124</v>
      </c>
    </row>
    <row r="6" spans="1:5" ht="15.75" x14ac:dyDescent="0.25">
      <c r="A6" s="96" t="s">
        <v>115</v>
      </c>
      <c r="B6" s="96" t="s">
        <v>238</v>
      </c>
      <c r="C6" s="96">
        <v>44180</v>
      </c>
      <c r="D6" s="96" t="s">
        <v>124</v>
      </c>
    </row>
    <row r="7" spans="1:5" ht="15.75" x14ac:dyDescent="0.25">
      <c r="A7" s="96" t="s">
        <v>115</v>
      </c>
      <c r="B7" s="96" t="s">
        <v>243</v>
      </c>
      <c r="C7" s="96">
        <v>43873</v>
      </c>
      <c r="D7" s="96" t="s">
        <v>124</v>
      </c>
    </row>
    <row r="8" spans="1:5" ht="15.75" x14ac:dyDescent="0.25">
      <c r="A8" s="96" t="s">
        <v>115</v>
      </c>
      <c r="B8" s="96" t="s">
        <v>243</v>
      </c>
      <c r="C8" s="96">
        <v>43964</v>
      </c>
      <c r="D8" s="96" t="s">
        <v>124</v>
      </c>
      <c r="E8" s="96"/>
    </row>
    <row r="9" spans="1:5" ht="15.75" x14ac:dyDescent="0.25">
      <c r="A9" s="96" t="s">
        <v>115</v>
      </c>
      <c r="B9" s="96" t="s">
        <v>243</v>
      </c>
      <c r="C9" s="96">
        <v>44041</v>
      </c>
      <c r="D9" s="96" t="s">
        <v>124</v>
      </c>
    </row>
    <row r="10" spans="1:5" ht="15.75" x14ac:dyDescent="0.25">
      <c r="A10" s="96" t="s">
        <v>115</v>
      </c>
      <c r="B10" s="96" t="s">
        <v>243</v>
      </c>
      <c r="C10" s="96">
        <v>44118</v>
      </c>
      <c r="D10" s="96" t="s">
        <v>124</v>
      </c>
    </row>
    <row r="11" spans="1:5" ht="15.75" x14ac:dyDescent="0.25">
      <c r="A11" s="96" t="s">
        <v>115</v>
      </c>
      <c r="B11" s="96" t="s">
        <v>243</v>
      </c>
      <c r="C11" s="96">
        <v>44180</v>
      </c>
      <c r="D11" s="96" t="s">
        <v>124</v>
      </c>
    </row>
    <row r="12" spans="1:5" ht="15.75" x14ac:dyDescent="0.25">
      <c r="A12" s="96" t="s">
        <v>115</v>
      </c>
      <c r="B12" s="96" t="s">
        <v>244</v>
      </c>
      <c r="C12" s="96">
        <v>43873</v>
      </c>
      <c r="D12" s="96" t="s">
        <v>124</v>
      </c>
    </row>
    <row r="13" spans="1:5" ht="15.75" x14ac:dyDescent="0.25">
      <c r="A13" s="96" t="s">
        <v>115</v>
      </c>
      <c r="B13" s="96" t="s">
        <v>244</v>
      </c>
      <c r="C13" s="96">
        <v>43964</v>
      </c>
      <c r="D13" s="96" t="s">
        <v>124</v>
      </c>
    </row>
    <row r="14" spans="1:5" ht="15.75" x14ac:dyDescent="0.25">
      <c r="A14" s="96" t="s">
        <v>115</v>
      </c>
      <c r="B14" s="96" t="s">
        <v>244</v>
      </c>
      <c r="C14" s="96">
        <v>44041</v>
      </c>
      <c r="D14" s="96" t="s">
        <v>124</v>
      </c>
    </row>
    <row r="15" spans="1:5" ht="15.75" x14ac:dyDescent="0.25">
      <c r="A15" s="96" t="s">
        <v>115</v>
      </c>
      <c r="B15" s="96" t="s">
        <v>244</v>
      </c>
      <c r="C15" s="96">
        <v>44118</v>
      </c>
      <c r="D15" s="96" t="s">
        <v>124</v>
      </c>
    </row>
    <row r="16" spans="1:5" ht="15.75" x14ac:dyDescent="0.25">
      <c r="A16" s="96" t="s">
        <v>115</v>
      </c>
      <c r="B16" s="96" t="s">
        <v>244</v>
      </c>
      <c r="C16" s="96">
        <v>44180</v>
      </c>
      <c r="D16" s="96" t="s">
        <v>124</v>
      </c>
    </row>
    <row r="17" spans="1:4" ht="15.75" x14ac:dyDescent="0.25">
      <c r="A17" s="96" t="s">
        <v>115</v>
      </c>
      <c r="B17" s="96" t="s">
        <v>245</v>
      </c>
      <c r="C17" s="96">
        <v>43873</v>
      </c>
      <c r="D17" s="96" t="s">
        <v>124</v>
      </c>
    </row>
    <row r="18" spans="1:4" ht="15.75" x14ac:dyDescent="0.25">
      <c r="A18" s="96" t="s">
        <v>115</v>
      </c>
      <c r="B18" s="96" t="s">
        <v>245</v>
      </c>
      <c r="C18" s="96">
        <v>43964</v>
      </c>
      <c r="D18" s="96" t="s">
        <v>124</v>
      </c>
    </row>
    <row r="19" spans="1:4" ht="15.75" x14ac:dyDescent="0.25">
      <c r="A19" s="96" t="s">
        <v>115</v>
      </c>
      <c r="B19" s="96" t="s">
        <v>245</v>
      </c>
      <c r="C19" s="96">
        <v>44041</v>
      </c>
      <c r="D19" s="96" t="s">
        <v>124</v>
      </c>
    </row>
    <row r="20" spans="1:4" ht="15.75" x14ac:dyDescent="0.25">
      <c r="A20" s="96" t="s">
        <v>115</v>
      </c>
      <c r="B20" s="96" t="s">
        <v>245</v>
      </c>
      <c r="C20" s="96">
        <v>44118</v>
      </c>
      <c r="D20" s="96" t="s">
        <v>124</v>
      </c>
    </row>
    <row r="21" spans="1:4" ht="15.75" x14ac:dyDescent="0.25">
      <c r="A21" s="96" t="s">
        <v>115</v>
      </c>
      <c r="B21" s="96" t="s">
        <v>245</v>
      </c>
      <c r="C21" s="96">
        <v>44180</v>
      </c>
      <c r="D21" s="96" t="s">
        <v>124</v>
      </c>
    </row>
    <row r="22" spans="1:4" ht="15.75" x14ac:dyDescent="0.25">
      <c r="A22" s="96" t="s">
        <v>115</v>
      </c>
      <c r="B22" s="96" t="s">
        <v>57</v>
      </c>
      <c r="C22" s="96">
        <v>43873</v>
      </c>
      <c r="D22" s="96" t="s">
        <v>124</v>
      </c>
    </row>
    <row r="23" spans="1:4" ht="15.75" x14ac:dyDescent="0.25">
      <c r="A23" s="96" t="s">
        <v>115</v>
      </c>
      <c r="B23" s="96" t="s">
        <v>57</v>
      </c>
      <c r="C23" s="96">
        <v>43964</v>
      </c>
      <c r="D23" s="96" t="s">
        <v>124</v>
      </c>
    </row>
    <row r="24" spans="1:4" ht="15.75" x14ac:dyDescent="0.25">
      <c r="A24" s="96" t="s">
        <v>115</v>
      </c>
      <c r="B24" s="96" t="s">
        <v>57</v>
      </c>
      <c r="C24" s="96">
        <v>44041</v>
      </c>
      <c r="D24" s="96" t="s">
        <v>124</v>
      </c>
    </row>
    <row r="25" spans="1:4" ht="15.75" x14ac:dyDescent="0.25">
      <c r="A25" s="96" t="s">
        <v>115</v>
      </c>
      <c r="B25" s="96" t="s">
        <v>57</v>
      </c>
      <c r="C25" s="96">
        <v>44118</v>
      </c>
      <c r="D25" s="96" t="s">
        <v>124</v>
      </c>
    </row>
    <row r="26" spans="1:4" ht="15.75" x14ac:dyDescent="0.25">
      <c r="A26" s="96" t="s">
        <v>115</v>
      </c>
      <c r="B26" s="96" t="s">
        <v>57</v>
      </c>
      <c r="C26" s="96">
        <v>44180</v>
      </c>
      <c r="D26" s="96" t="s">
        <v>124</v>
      </c>
    </row>
    <row r="27" spans="1:4" ht="15.75" x14ac:dyDescent="0.25">
      <c r="A27" s="96" t="s">
        <v>115</v>
      </c>
      <c r="B27" s="96" t="s">
        <v>60</v>
      </c>
      <c r="C27" s="96">
        <v>43873</v>
      </c>
      <c r="D27" s="96" t="s">
        <v>124</v>
      </c>
    </row>
    <row r="28" spans="1:4" ht="15.75" x14ac:dyDescent="0.25">
      <c r="A28" s="96" t="s">
        <v>115</v>
      </c>
      <c r="B28" s="96" t="s">
        <v>60</v>
      </c>
      <c r="C28" s="96">
        <v>43964</v>
      </c>
      <c r="D28" s="96" t="s">
        <v>124</v>
      </c>
    </row>
    <row r="29" spans="1:4" ht="15.75" x14ac:dyDescent="0.25">
      <c r="A29" s="96" t="s">
        <v>115</v>
      </c>
      <c r="B29" s="96" t="s">
        <v>60</v>
      </c>
      <c r="C29" s="96">
        <v>44041</v>
      </c>
      <c r="D29" s="96" t="s">
        <v>124</v>
      </c>
    </row>
    <row r="30" spans="1:4" ht="15.75" x14ac:dyDescent="0.25">
      <c r="A30" s="96" t="s">
        <v>115</v>
      </c>
      <c r="B30" s="96" t="s">
        <v>60</v>
      </c>
      <c r="C30" s="96">
        <v>44118</v>
      </c>
      <c r="D30" s="96" t="s">
        <v>124</v>
      </c>
    </row>
    <row r="31" spans="1:4" ht="15.75" x14ac:dyDescent="0.25">
      <c r="A31" s="96" t="s">
        <v>115</v>
      </c>
      <c r="B31" s="96" t="s">
        <v>60</v>
      </c>
      <c r="C31" s="96">
        <v>44180</v>
      </c>
      <c r="D31" s="96" t="s">
        <v>124</v>
      </c>
    </row>
    <row r="32" spans="1:4" ht="15.75" x14ac:dyDescent="0.25">
      <c r="A32" s="96" t="s">
        <v>115</v>
      </c>
      <c r="B32" s="96" t="s">
        <v>0</v>
      </c>
      <c r="C32" s="96">
        <v>43796</v>
      </c>
      <c r="D32" s="96">
        <v>12</v>
      </c>
    </row>
    <row r="33" spans="1:4" ht="15.75" x14ac:dyDescent="0.25">
      <c r="A33" s="96" t="s">
        <v>115</v>
      </c>
      <c r="B33" s="96" t="s">
        <v>0</v>
      </c>
      <c r="C33" s="96">
        <v>43873</v>
      </c>
      <c r="D33" s="96" t="s">
        <v>124</v>
      </c>
    </row>
    <row r="34" spans="1:4" ht="15.75" x14ac:dyDescent="0.25">
      <c r="A34" s="96" t="s">
        <v>115</v>
      </c>
      <c r="B34" s="96" t="s">
        <v>0</v>
      </c>
      <c r="C34" s="96">
        <v>43964</v>
      </c>
      <c r="D34" s="96">
        <v>5.7</v>
      </c>
    </row>
    <row r="35" spans="1:4" ht="15.75" x14ac:dyDescent="0.25">
      <c r="A35" s="96" t="s">
        <v>115</v>
      </c>
      <c r="B35" s="96" t="s">
        <v>0</v>
      </c>
      <c r="C35" s="96">
        <v>44041</v>
      </c>
      <c r="D35" s="96" t="s">
        <v>124</v>
      </c>
    </row>
    <row r="36" spans="1:4" ht="15.75" x14ac:dyDescent="0.25">
      <c r="A36" s="96" t="s">
        <v>115</v>
      </c>
      <c r="B36" s="96" t="s">
        <v>0</v>
      </c>
      <c r="C36" s="96">
        <v>44118</v>
      </c>
      <c r="D36" s="96" t="s">
        <v>124</v>
      </c>
    </row>
    <row r="37" spans="1:4" ht="15.75" x14ac:dyDescent="0.25">
      <c r="A37" s="96" t="s">
        <v>115</v>
      </c>
      <c r="B37" s="96" t="s">
        <v>0</v>
      </c>
      <c r="C37" s="96">
        <v>44180</v>
      </c>
      <c r="D37" s="96">
        <v>13</v>
      </c>
    </row>
    <row r="38" spans="1:4" ht="15.75" x14ac:dyDescent="0.25">
      <c r="A38" s="96" t="s">
        <v>115</v>
      </c>
      <c r="B38" s="96" t="s">
        <v>91</v>
      </c>
      <c r="C38" s="96">
        <v>43796</v>
      </c>
      <c r="D38" s="96">
        <v>3.9</v>
      </c>
    </row>
    <row r="39" spans="1:4" ht="15.75" x14ac:dyDescent="0.25">
      <c r="A39" s="96" t="s">
        <v>115</v>
      </c>
      <c r="B39" s="96" t="s">
        <v>91</v>
      </c>
      <c r="C39" s="96">
        <v>43873</v>
      </c>
      <c r="D39" s="96" t="s">
        <v>124</v>
      </c>
    </row>
    <row r="40" spans="1:4" ht="15.75" x14ac:dyDescent="0.25">
      <c r="A40" s="96" t="s">
        <v>115</v>
      </c>
      <c r="B40" s="96" t="s">
        <v>91</v>
      </c>
      <c r="C40" s="96">
        <v>43964</v>
      </c>
      <c r="D40" s="96">
        <v>2.7</v>
      </c>
    </row>
    <row r="41" spans="1:4" ht="15.75" x14ac:dyDescent="0.25">
      <c r="A41" s="96" t="s">
        <v>115</v>
      </c>
      <c r="B41" s="96" t="s">
        <v>91</v>
      </c>
      <c r="C41" s="96">
        <v>44041</v>
      </c>
      <c r="D41" s="96">
        <v>4.0999999999999996</v>
      </c>
    </row>
    <row r="42" spans="1:4" ht="15.75" x14ac:dyDescent="0.25">
      <c r="A42" s="96" t="s">
        <v>115</v>
      </c>
      <c r="B42" s="96" t="s">
        <v>91</v>
      </c>
      <c r="C42" s="96">
        <v>44118</v>
      </c>
      <c r="D42" s="96">
        <v>4.2</v>
      </c>
    </row>
    <row r="43" spans="1:4" ht="15.75" x14ac:dyDescent="0.25">
      <c r="A43" s="96" t="s">
        <v>115</v>
      </c>
      <c r="B43" s="96" t="s">
        <v>91</v>
      </c>
      <c r="C43" s="96">
        <v>44180</v>
      </c>
      <c r="D43" s="96">
        <v>5.2</v>
      </c>
    </row>
    <row r="44" spans="1:4" ht="15.75" x14ac:dyDescent="0.25">
      <c r="A44" s="96" t="s">
        <v>115</v>
      </c>
      <c r="B44" s="96" t="s">
        <v>99</v>
      </c>
      <c r="C44" s="96">
        <v>43796</v>
      </c>
      <c r="D44" s="96" t="s">
        <v>124</v>
      </c>
    </row>
    <row r="45" spans="1:4" ht="15.75" x14ac:dyDescent="0.25">
      <c r="A45" s="96" t="s">
        <v>115</v>
      </c>
      <c r="B45" s="96" t="s">
        <v>99</v>
      </c>
      <c r="C45" s="96">
        <v>43873</v>
      </c>
      <c r="D45" s="96" t="s">
        <v>124</v>
      </c>
    </row>
    <row r="46" spans="1:4" ht="15.75" x14ac:dyDescent="0.25">
      <c r="A46" s="96" t="s">
        <v>115</v>
      </c>
      <c r="B46" s="96" t="s">
        <v>99</v>
      </c>
      <c r="C46" s="96">
        <v>43964</v>
      </c>
      <c r="D46" s="96" t="s">
        <v>124</v>
      </c>
    </row>
    <row r="47" spans="1:4" ht="15.75" x14ac:dyDescent="0.25">
      <c r="A47" s="96" t="s">
        <v>115</v>
      </c>
      <c r="B47" s="96" t="s">
        <v>99</v>
      </c>
      <c r="C47" s="96">
        <v>44041</v>
      </c>
      <c r="D47" s="96">
        <v>0.71</v>
      </c>
    </row>
    <row r="48" spans="1:4" ht="15.75" x14ac:dyDescent="0.25">
      <c r="A48" s="96" t="s">
        <v>115</v>
      </c>
      <c r="B48" s="96" t="s">
        <v>99</v>
      </c>
      <c r="C48" s="96">
        <v>44118</v>
      </c>
      <c r="D48" s="96" t="s">
        <v>124</v>
      </c>
    </row>
    <row r="49" spans="1:4" ht="15.75" x14ac:dyDescent="0.25">
      <c r="A49" s="96" t="s">
        <v>115</v>
      </c>
      <c r="B49" s="96" t="s">
        <v>99</v>
      </c>
      <c r="C49" s="96">
        <v>44180</v>
      </c>
      <c r="D49" s="96">
        <v>0.5</v>
      </c>
    </row>
    <row r="50" spans="1:4" ht="15.75" x14ac:dyDescent="0.25">
      <c r="A50" s="96" t="s">
        <v>115</v>
      </c>
      <c r="B50" s="96" t="s">
        <v>8</v>
      </c>
      <c r="C50" s="96">
        <v>43796</v>
      </c>
      <c r="D50" s="96" t="s">
        <v>124</v>
      </c>
    </row>
    <row r="51" spans="1:4" ht="15.75" x14ac:dyDescent="0.25">
      <c r="A51" s="96" t="s">
        <v>115</v>
      </c>
      <c r="B51" s="96" t="s">
        <v>8</v>
      </c>
      <c r="C51" s="96">
        <v>43873</v>
      </c>
      <c r="D51" s="96" t="s">
        <v>124</v>
      </c>
    </row>
    <row r="52" spans="1:4" ht="15.75" x14ac:dyDescent="0.25">
      <c r="A52" s="96" t="s">
        <v>115</v>
      </c>
      <c r="B52" s="96" t="s">
        <v>8</v>
      </c>
      <c r="C52" s="96">
        <v>43964</v>
      </c>
      <c r="D52" s="96" t="s">
        <v>124</v>
      </c>
    </row>
    <row r="53" spans="1:4" ht="15.75" x14ac:dyDescent="0.25">
      <c r="A53" s="96" t="s">
        <v>115</v>
      </c>
      <c r="B53" s="96" t="s">
        <v>8</v>
      </c>
      <c r="C53" s="96">
        <v>44041</v>
      </c>
      <c r="D53" s="96" t="s">
        <v>124</v>
      </c>
    </row>
    <row r="54" spans="1:4" ht="15.75" x14ac:dyDescent="0.25">
      <c r="A54" s="96" t="s">
        <v>115</v>
      </c>
      <c r="B54" s="96" t="s">
        <v>8</v>
      </c>
      <c r="C54" s="96">
        <v>44118</v>
      </c>
      <c r="D54" s="96" t="s">
        <v>124</v>
      </c>
    </row>
    <row r="55" spans="1:4" ht="15.75" x14ac:dyDescent="0.25">
      <c r="A55" s="96" t="s">
        <v>115</v>
      </c>
      <c r="B55" s="96" t="s">
        <v>8</v>
      </c>
      <c r="C55" s="96">
        <v>44180</v>
      </c>
      <c r="D55" s="96" t="s">
        <v>124</v>
      </c>
    </row>
    <row r="56" spans="1:4" ht="15.75" x14ac:dyDescent="0.25">
      <c r="A56" s="96" t="s">
        <v>115</v>
      </c>
      <c r="B56" s="96" t="s">
        <v>96</v>
      </c>
      <c r="C56" s="96">
        <v>43796</v>
      </c>
      <c r="D56" s="96">
        <v>7.3</v>
      </c>
    </row>
    <row r="57" spans="1:4" ht="15.75" x14ac:dyDescent="0.25">
      <c r="A57" s="96" t="s">
        <v>115</v>
      </c>
      <c r="B57" s="96" t="s">
        <v>96</v>
      </c>
      <c r="C57" s="96">
        <v>43873</v>
      </c>
      <c r="D57" s="96">
        <v>5.6</v>
      </c>
    </row>
    <row r="58" spans="1:4" ht="15.75" x14ac:dyDescent="0.25">
      <c r="A58" s="96" t="s">
        <v>115</v>
      </c>
      <c r="B58" s="96" t="s">
        <v>96</v>
      </c>
      <c r="C58" s="96">
        <v>43964</v>
      </c>
      <c r="D58" s="96">
        <v>3.8</v>
      </c>
    </row>
    <row r="59" spans="1:4" ht="15.75" x14ac:dyDescent="0.25">
      <c r="A59" s="96" t="s">
        <v>115</v>
      </c>
      <c r="B59" s="96" t="s">
        <v>96</v>
      </c>
      <c r="C59" s="96">
        <v>44041</v>
      </c>
      <c r="D59" s="96">
        <v>6.3</v>
      </c>
    </row>
    <row r="60" spans="1:4" ht="15.75" x14ac:dyDescent="0.25">
      <c r="A60" s="96" t="s">
        <v>115</v>
      </c>
      <c r="B60" s="96" t="s">
        <v>96</v>
      </c>
      <c r="C60" s="96">
        <v>44118</v>
      </c>
      <c r="D60" s="96">
        <v>6.5</v>
      </c>
    </row>
    <row r="61" spans="1:4" ht="15.75" x14ac:dyDescent="0.25">
      <c r="A61" s="96" t="s">
        <v>115</v>
      </c>
      <c r="B61" s="96" t="s">
        <v>96</v>
      </c>
      <c r="C61" s="96">
        <v>44180</v>
      </c>
      <c r="D61" s="96">
        <v>12</v>
      </c>
    </row>
    <row r="62" spans="1:4" ht="15.75" x14ac:dyDescent="0.25">
      <c r="A62" s="96" t="s">
        <v>115</v>
      </c>
      <c r="B62" s="96" t="s">
        <v>1</v>
      </c>
      <c r="C62" s="96">
        <v>43796</v>
      </c>
      <c r="D62" s="96">
        <v>30</v>
      </c>
    </row>
    <row r="63" spans="1:4" ht="15.75" x14ac:dyDescent="0.25">
      <c r="A63" s="96" t="s">
        <v>115</v>
      </c>
      <c r="B63" s="96" t="s">
        <v>1</v>
      </c>
      <c r="C63" s="96">
        <v>43873</v>
      </c>
      <c r="D63" s="96">
        <v>21</v>
      </c>
    </row>
    <row r="64" spans="1:4" ht="15.75" x14ac:dyDescent="0.25">
      <c r="A64" s="96" t="s">
        <v>115</v>
      </c>
      <c r="B64" s="96" t="s">
        <v>1</v>
      </c>
      <c r="C64" s="96">
        <v>43964</v>
      </c>
      <c r="D64" s="96">
        <v>11</v>
      </c>
    </row>
    <row r="65" spans="1:4" ht="15.75" x14ac:dyDescent="0.25">
      <c r="A65" s="96" t="s">
        <v>115</v>
      </c>
      <c r="B65" s="96" t="s">
        <v>1</v>
      </c>
      <c r="C65" s="96">
        <v>44041</v>
      </c>
      <c r="D65" s="96">
        <v>26</v>
      </c>
    </row>
    <row r="66" spans="1:4" ht="15.75" x14ac:dyDescent="0.25">
      <c r="A66" s="96" t="s">
        <v>115</v>
      </c>
      <c r="B66" s="96" t="s">
        <v>1</v>
      </c>
      <c r="C66" s="96">
        <v>44118</v>
      </c>
      <c r="D66" s="96">
        <v>30</v>
      </c>
    </row>
    <row r="67" spans="1:4" ht="15.75" x14ac:dyDescent="0.25">
      <c r="A67" s="96" t="s">
        <v>115</v>
      </c>
      <c r="B67" s="96" t="s">
        <v>1</v>
      </c>
      <c r="C67" s="96">
        <v>44180</v>
      </c>
      <c r="D67" s="96">
        <v>41</v>
      </c>
    </row>
    <row r="68" spans="1:4" ht="15.75" x14ac:dyDescent="0.25">
      <c r="A68" s="96" t="s">
        <v>115</v>
      </c>
      <c r="B68" s="96" t="s">
        <v>94</v>
      </c>
      <c r="C68" s="96">
        <v>43796</v>
      </c>
      <c r="D68" s="96">
        <v>2</v>
      </c>
    </row>
    <row r="69" spans="1:4" ht="15.75" x14ac:dyDescent="0.25">
      <c r="A69" s="96" t="s">
        <v>115</v>
      </c>
      <c r="B69" s="96" t="s">
        <v>94</v>
      </c>
      <c r="C69" s="96">
        <v>43873</v>
      </c>
      <c r="D69" s="96" t="s">
        <v>124</v>
      </c>
    </row>
    <row r="70" spans="1:4" ht="15.75" x14ac:dyDescent="0.25">
      <c r="A70" s="96" t="s">
        <v>115</v>
      </c>
      <c r="B70" s="96" t="s">
        <v>94</v>
      </c>
      <c r="C70" s="96">
        <v>43964</v>
      </c>
      <c r="D70" s="96">
        <v>3.2</v>
      </c>
    </row>
    <row r="71" spans="1:4" ht="15.75" x14ac:dyDescent="0.25">
      <c r="A71" s="96" t="s">
        <v>115</v>
      </c>
      <c r="B71" s="96" t="s">
        <v>94</v>
      </c>
      <c r="C71" s="96">
        <v>44041</v>
      </c>
      <c r="D71" s="96">
        <v>3.8</v>
      </c>
    </row>
    <row r="72" spans="1:4" ht="15.75" x14ac:dyDescent="0.25">
      <c r="A72" s="96" t="s">
        <v>115</v>
      </c>
      <c r="B72" s="96" t="s">
        <v>94</v>
      </c>
      <c r="C72" s="96">
        <v>44118</v>
      </c>
      <c r="D72" s="96">
        <v>3.8</v>
      </c>
    </row>
    <row r="73" spans="1:4" ht="15.75" x14ac:dyDescent="0.25">
      <c r="A73" s="96" t="s">
        <v>115</v>
      </c>
      <c r="B73" s="96" t="s">
        <v>94</v>
      </c>
      <c r="C73" s="96">
        <v>44180</v>
      </c>
      <c r="D73" s="96">
        <v>4</v>
      </c>
    </row>
    <row r="74" spans="1:4" ht="15.75" x14ac:dyDescent="0.25">
      <c r="A74" s="96" t="s">
        <v>115</v>
      </c>
      <c r="B74" s="96" t="s">
        <v>2</v>
      </c>
      <c r="C74" s="96">
        <v>43796</v>
      </c>
      <c r="D74" s="96">
        <v>0.56000000000000005</v>
      </c>
    </row>
    <row r="75" spans="1:4" ht="15.75" x14ac:dyDescent="0.25">
      <c r="A75" s="96" t="s">
        <v>115</v>
      </c>
      <c r="B75" s="96" t="s">
        <v>2</v>
      </c>
      <c r="C75" s="96">
        <v>43873</v>
      </c>
      <c r="D75" s="96" t="s">
        <v>124</v>
      </c>
    </row>
    <row r="76" spans="1:4" ht="15.75" x14ac:dyDescent="0.25">
      <c r="A76" s="96" t="s">
        <v>115</v>
      </c>
      <c r="B76" s="96" t="s">
        <v>2</v>
      </c>
      <c r="C76" s="96">
        <v>43964</v>
      </c>
      <c r="D76" s="96">
        <v>0.84</v>
      </c>
    </row>
    <row r="77" spans="1:4" ht="15.75" x14ac:dyDescent="0.25">
      <c r="A77" s="96" t="s">
        <v>115</v>
      </c>
      <c r="B77" s="96" t="s">
        <v>2</v>
      </c>
      <c r="C77" s="96">
        <v>44041</v>
      </c>
      <c r="D77" s="96">
        <v>1.2</v>
      </c>
    </row>
    <row r="78" spans="1:4" ht="15.75" x14ac:dyDescent="0.25">
      <c r="A78" s="96" t="s">
        <v>115</v>
      </c>
      <c r="B78" s="96" t="s">
        <v>2</v>
      </c>
      <c r="C78" s="96">
        <v>44118</v>
      </c>
      <c r="D78" s="96">
        <v>1.9</v>
      </c>
    </row>
    <row r="79" spans="1:4" ht="15.75" x14ac:dyDescent="0.25">
      <c r="A79" s="96" t="s">
        <v>115</v>
      </c>
      <c r="B79" s="96" t="s">
        <v>2</v>
      </c>
      <c r="C79" s="96">
        <v>44180</v>
      </c>
      <c r="D79" s="96">
        <v>1.1000000000000001</v>
      </c>
    </row>
    <row r="80" spans="1:4" ht="15.75" x14ac:dyDescent="0.25">
      <c r="A80" s="96" t="s">
        <v>115</v>
      </c>
      <c r="B80" s="96" t="s">
        <v>4</v>
      </c>
      <c r="C80" s="96">
        <v>43796</v>
      </c>
      <c r="D80" s="96">
        <v>4</v>
      </c>
    </row>
    <row r="81" spans="1:4" ht="15.75" x14ac:dyDescent="0.25">
      <c r="A81" s="96" t="s">
        <v>115</v>
      </c>
      <c r="B81" s="96" t="s">
        <v>4</v>
      </c>
      <c r="C81" s="96">
        <v>43873</v>
      </c>
      <c r="D81" s="96">
        <v>5.8</v>
      </c>
    </row>
    <row r="82" spans="1:4" ht="15.75" x14ac:dyDescent="0.25">
      <c r="A82" s="96" t="s">
        <v>115</v>
      </c>
      <c r="B82" s="96" t="s">
        <v>4</v>
      </c>
      <c r="C82" s="96">
        <v>43964</v>
      </c>
      <c r="D82" s="96">
        <v>5.9</v>
      </c>
    </row>
    <row r="83" spans="1:4" ht="15.75" x14ac:dyDescent="0.25">
      <c r="A83" s="96" t="s">
        <v>115</v>
      </c>
      <c r="B83" s="96" t="s">
        <v>4</v>
      </c>
      <c r="C83" s="96">
        <v>44041</v>
      </c>
      <c r="D83" s="96">
        <v>5.7</v>
      </c>
    </row>
    <row r="84" spans="1:4" ht="15.75" x14ac:dyDescent="0.25">
      <c r="A84" s="96" t="s">
        <v>115</v>
      </c>
      <c r="B84" s="96" t="s">
        <v>4</v>
      </c>
      <c r="C84" s="96">
        <v>44118</v>
      </c>
      <c r="D84" s="96">
        <v>11</v>
      </c>
    </row>
    <row r="85" spans="1:4" ht="15.75" x14ac:dyDescent="0.25">
      <c r="A85" s="96" t="s">
        <v>115</v>
      </c>
      <c r="B85" s="96" t="s">
        <v>4</v>
      </c>
      <c r="C85" s="96">
        <v>44180</v>
      </c>
      <c r="D85" s="96">
        <v>7.5</v>
      </c>
    </row>
    <row r="86" spans="1:4" ht="15.75" x14ac:dyDescent="0.25">
      <c r="A86" s="96" t="s">
        <v>115</v>
      </c>
      <c r="B86" s="96" t="s">
        <v>3</v>
      </c>
      <c r="C86" s="96">
        <v>43796</v>
      </c>
      <c r="D86" s="96">
        <v>3.1</v>
      </c>
    </row>
    <row r="87" spans="1:4" ht="15.75" x14ac:dyDescent="0.25">
      <c r="A87" s="96" t="s">
        <v>115</v>
      </c>
      <c r="B87" s="96" t="s">
        <v>3</v>
      </c>
      <c r="C87" s="96">
        <v>43873</v>
      </c>
      <c r="D87" s="96" t="s">
        <v>124</v>
      </c>
    </row>
    <row r="88" spans="1:4" ht="15.75" x14ac:dyDescent="0.25">
      <c r="A88" s="96" t="s">
        <v>115</v>
      </c>
      <c r="B88" s="96" t="s">
        <v>3</v>
      </c>
      <c r="C88" s="96">
        <v>43964</v>
      </c>
      <c r="D88" s="96">
        <v>3.8</v>
      </c>
    </row>
    <row r="89" spans="1:4" ht="15.75" x14ac:dyDescent="0.25">
      <c r="A89" s="96" t="s">
        <v>115</v>
      </c>
      <c r="B89" s="96" t="s">
        <v>3</v>
      </c>
      <c r="C89" s="96">
        <v>44041</v>
      </c>
      <c r="D89" s="96">
        <v>4.9000000000000004</v>
      </c>
    </row>
    <row r="90" spans="1:4" ht="15.75" x14ac:dyDescent="0.25">
      <c r="A90" s="96" t="s">
        <v>115</v>
      </c>
      <c r="B90" s="96" t="s">
        <v>3</v>
      </c>
      <c r="C90" s="96">
        <v>44118</v>
      </c>
      <c r="D90" s="96">
        <v>7.1</v>
      </c>
    </row>
    <row r="91" spans="1:4" ht="15.75" x14ac:dyDescent="0.25">
      <c r="A91" s="96" t="s">
        <v>115</v>
      </c>
      <c r="B91" s="96" t="s">
        <v>3</v>
      </c>
      <c r="C91" s="96">
        <v>44180</v>
      </c>
      <c r="D91" s="96">
        <v>3.5</v>
      </c>
    </row>
    <row r="92" spans="1:4" ht="15.75" x14ac:dyDescent="0.25">
      <c r="A92" s="96" t="s">
        <v>115</v>
      </c>
      <c r="B92" s="96" t="s">
        <v>5</v>
      </c>
      <c r="C92" s="96">
        <v>43796</v>
      </c>
      <c r="D92" s="96" t="s">
        <v>124</v>
      </c>
    </row>
    <row r="93" spans="1:4" ht="15.75" x14ac:dyDescent="0.25">
      <c r="A93" s="96" t="s">
        <v>115</v>
      </c>
      <c r="B93" s="96" t="s">
        <v>5</v>
      </c>
      <c r="C93" s="96">
        <v>43873</v>
      </c>
      <c r="D93" s="96" t="s">
        <v>124</v>
      </c>
    </row>
    <row r="94" spans="1:4" ht="15.75" x14ac:dyDescent="0.25">
      <c r="A94" s="96" t="s">
        <v>115</v>
      </c>
      <c r="B94" s="96" t="s">
        <v>5</v>
      </c>
      <c r="C94" s="96">
        <v>43964</v>
      </c>
      <c r="D94" s="96" t="s">
        <v>124</v>
      </c>
    </row>
    <row r="95" spans="1:4" ht="15.75" x14ac:dyDescent="0.25">
      <c r="A95" s="96" t="s">
        <v>115</v>
      </c>
      <c r="B95" s="96" t="s">
        <v>5</v>
      </c>
      <c r="C95" s="96">
        <v>44041</v>
      </c>
      <c r="D95" s="96" t="s">
        <v>124</v>
      </c>
    </row>
    <row r="96" spans="1:4" ht="15.75" x14ac:dyDescent="0.25">
      <c r="A96" s="96" t="s">
        <v>115</v>
      </c>
      <c r="B96" s="96" t="s">
        <v>5</v>
      </c>
      <c r="C96" s="96">
        <v>44118</v>
      </c>
      <c r="D96" s="96" t="s">
        <v>124</v>
      </c>
    </row>
    <row r="97" spans="1:4" ht="15.75" x14ac:dyDescent="0.25">
      <c r="A97" s="96" t="s">
        <v>115</v>
      </c>
      <c r="B97" s="96" t="s">
        <v>5</v>
      </c>
      <c r="C97" s="96">
        <v>44180</v>
      </c>
      <c r="D97" s="96">
        <v>0.55000000000000004</v>
      </c>
    </row>
    <row r="98" spans="1:4" ht="15.75" x14ac:dyDescent="0.25">
      <c r="A98" s="96" t="s">
        <v>115</v>
      </c>
      <c r="B98" s="96" t="s">
        <v>246</v>
      </c>
      <c r="C98" s="96">
        <v>43796</v>
      </c>
      <c r="D98" s="96" t="s">
        <v>124</v>
      </c>
    </row>
    <row r="99" spans="1:4" ht="15.75" x14ac:dyDescent="0.25">
      <c r="A99" s="96" t="s">
        <v>115</v>
      </c>
      <c r="B99" s="96" t="s">
        <v>246</v>
      </c>
      <c r="C99" s="96">
        <v>43873</v>
      </c>
      <c r="D99" s="96" t="s">
        <v>124</v>
      </c>
    </row>
    <row r="100" spans="1:4" ht="15.75" x14ac:dyDescent="0.25">
      <c r="A100" s="96" t="s">
        <v>115</v>
      </c>
      <c r="B100" s="96" t="s">
        <v>246</v>
      </c>
      <c r="C100" s="96">
        <v>43964</v>
      </c>
      <c r="D100" s="96" t="s">
        <v>124</v>
      </c>
    </row>
    <row r="101" spans="1:4" ht="15.75" x14ac:dyDescent="0.25">
      <c r="A101" s="96" t="s">
        <v>115</v>
      </c>
      <c r="B101" s="96" t="s">
        <v>246</v>
      </c>
      <c r="C101" s="96">
        <v>44041</v>
      </c>
      <c r="D101" s="96" t="s">
        <v>124</v>
      </c>
    </row>
    <row r="102" spans="1:4" ht="15.75" x14ac:dyDescent="0.25">
      <c r="A102" s="96" t="s">
        <v>115</v>
      </c>
      <c r="B102" s="96" t="s">
        <v>246</v>
      </c>
      <c r="C102" s="96">
        <v>44118</v>
      </c>
      <c r="D102" s="96" t="s">
        <v>124</v>
      </c>
    </row>
    <row r="103" spans="1:4" ht="15.75" x14ac:dyDescent="0.25">
      <c r="A103" s="96" t="s">
        <v>115</v>
      </c>
      <c r="B103" s="96" t="s">
        <v>246</v>
      </c>
      <c r="C103" s="96">
        <v>44180</v>
      </c>
      <c r="D103" s="96" t="s">
        <v>124</v>
      </c>
    </row>
    <row r="104" spans="1:4" ht="15.75" x14ac:dyDescent="0.25">
      <c r="A104" s="96" t="s">
        <v>115</v>
      </c>
      <c r="B104" s="96" t="s">
        <v>101</v>
      </c>
      <c r="C104" s="96">
        <v>43796</v>
      </c>
      <c r="D104" s="96" t="s">
        <v>124</v>
      </c>
    </row>
    <row r="105" spans="1:4" ht="15.75" x14ac:dyDescent="0.25">
      <c r="A105" s="96" t="s">
        <v>115</v>
      </c>
      <c r="B105" s="96" t="s">
        <v>101</v>
      </c>
      <c r="C105" s="96">
        <v>43873</v>
      </c>
      <c r="D105" s="96" t="s">
        <v>124</v>
      </c>
    </row>
    <row r="106" spans="1:4" ht="15.75" x14ac:dyDescent="0.25">
      <c r="A106" s="96" t="s">
        <v>115</v>
      </c>
      <c r="B106" s="96" t="s">
        <v>101</v>
      </c>
      <c r="C106" s="96">
        <v>43964</v>
      </c>
      <c r="D106" s="96" t="s">
        <v>124</v>
      </c>
    </row>
    <row r="107" spans="1:4" ht="15.75" x14ac:dyDescent="0.25">
      <c r="A107" s="96" t="s">
        <v>115</v>
      </c>
      <c r="B107" s="96" t="s">
        <v>101</v>
      </c>
      <c r="C107" s="96">
        <v>44041</v>
      </c>
      <c r="D107" s="96" t="s">
        <v>124</v>
      </c>
    </row>
    <row r="108" spans="1:4" ht="15.75" x14ac:dyDescent="0.25">
      <c r="A108" s="96" t="s">
        <v>115</v>
      </c>
      <c r="B108" s="96" t="s">
        <v>101</v>
      </c>
      <c r="C108" s="96">
        <v>44118</v>
      </c>
      <c r="D108" s="96" t="s">
        <v>124</v>
      </c>
    </row>
    <row r="109" spans="1:4" ht="15.75" x14ac:dyDescent="0.25">
      <c r="A109" s="96" t="s">
        <v>115</v>
      </c>
      <c r="B109" s="96" t="s">
        <v>101</v>
      </c>
      <c r="C109" s="96">
        <v>44180</v>
      </c>
      <c r="D109" s="96" t="s">
        <v>124</v>
      </c>
    </row>
    <row r="110" spans="1:4" ht="15.75" x14ac:dyDescent="0.25">
      <c r="A110" s="96" t="s">
        <v>115</v>
      </c>
      <c r="B110" s="96" t="s">
        <v>10</v>
      </c>
      <c r="C110" s="96">
        <v>43796</v>
      </c>
      <c r="D110" s="96" t="s">
        <v>124</v>
      </c>
    </row>
    <row r="111" spans="1:4" ht="15.75" x14ac:dyDescent="0.25">
      <c r="A111" s="96" t="s">
        <v>115</v>
      </c>
      <c r="B111" s="96" t="s">
        <v>10</v>
      </c>
      <c r="C111" s="96">
        <v>43873</v>
      </c>
      <c r="D111" s="96" t="s">
        <v>124</v>
      </c>
    </row>
    <row r="112" spans="1:4" ht="15.75" x14ac:dyDescent="0.25">
      <c r="A112" s="96" t="s">
        <v>115</v>
      </c>
      <c r="B112" s="96" t="s">
        <v>10</v>
      </c>
      <c r="C112" s="96">
        <v>43964</v>
      </c>
      <c r="D112" s="96" t="s">
        <v>124</v>
      </c>
    </row>
    <row r="113" spans="1:4" ht="15.75" x14ac:dyDescent="0.25">
      <c r="A113" s="96" t="s">
        <v>115</v>
      </c>
      <c r="B113" s="96" t="s">
        <v>10</v>
      </c>
      <c r="C113" s="96">
        <v>44041</v>
      </c>
      <c r="D113" s="96" t="s">
        <v>124</v>
      </c>
    </row>
    <row r="114" spans="1:4" ht="15.75" x14ac:dyDescent="0.25">
      <c r="A114" s="96" t="s">
        <v>115</v>
      </c>
      <c r="B114" s="96" t="s">
        <v>10</v>
      </c>
      <c r="C114" s="96">
        <v>44118</v>
      </c>
      <c r="D114" s="96" t="s">
        <v>124</v>
      </c>
    </row>
    <row r="115" spans="1:4" ht="15.75" x14ac:dyDescent="0.25">
      <c r="A115" s="96" t="s">
        <v>115</v>
      </c>
      <c r="B115" s="96" t="s">
        <v>10</v>
      </c>
      <c r="C115" s="96">
        <v>44180</v>
      </c>
      <c r="D115" s="96" t="s">
        <v>124</v>
      </c>
    </row>
    <row r="116" spans="1:4" ht="15.75" x14ac:dyDescent="0.25">
      <c r="A116" s="96" t="s">
        <v>239</v>
      </c>
      <c r="B116" s="96" t="s">
        <v>238</v>
      </c>
      <c r="C116" s="96">
        <v>43873</v>
      </c>
      <c r="D116" s="96" t="s">
        <v>124</v>
      </c>
    </row>
    <row r="117" spans="1:4" ht="15.75" x14ac:dyDescent="0.25">
      <c r="A117" s="96" t="s">
        <v>239</v>
      </c>
      <c r="B117" s="96" t="s">
        <v>238</v>
      </c>
      <c r="C117" s="96">
        <v>43761</v>
      </c>
      <c r="D117" s="96" t="s">
        <v>124</v>
      </c>
    </row>
    <row r="118" spans="1:4" ht="15.75" x14ac:dyDescent="0.25">
      <c r="A118" s="96" t="s">
        <v>239</v>
      </c>
      <c r="B118" s="96" t="s">
        <v>238</v>
      </c>
      <c r="C118" s="96">
        <v>43963</v>
      </c>
      <c r="D118" s="96" t="s">
        <v>124</v>
      </c>
    </row>
    <row r="119" spans="1:4" ht="15.75" x14ac:dyDescent="0.25">
      <c r="A119" s="96" t="s">
        <v>239</v>
      </c>
      <c r="B119" s="96" t="s">
        <v>238</v>
      </c>
      <c r="C119" s="96">
        <v>44035</v>
      </c>
      <c r="D119" s="96" t="s">
        <v>124</v>
      </c>
    </row>
    <row r="120" spans="1:4" ht="15.75" x14ac:dyDescent="0.25">
      <c r="A120" s="96" t="s">
        <v>239</v>
      </c>
      <c r="B120" s="96" t="s">
        <v>238</v>
      </c>
      <c r="C120" s="96">
        <v>44105</v>
      </c>
      <c r="D120" s="96" t="s">
        <v>124</v>
      </c>
    </row>
    <row r="121" spans="1:4" ht="15.75" x14ac:dyDescent="0.25">
      <c r="A121" s="96" t="s">
        <v>239</v>
      </c>
      <c r="B121" s="96" t="s">
        <v>238</v>
      </c>
      <c r="C121" s="96">
        <v>44175</v>
      </c>
      <c r="D121" s="96" t="s">
        <v>124</v>
      </c>
    </row>
    <row r="122" spans="1:4" ht="15.75" x14ac:dyDescent="0.25">
      <c r="A122" s="96" t="s">
        <v>239</v>
      </c>
      <c r="B122" s="96" t="s">
        <v>243</v>
      </c>
      <c r="C122" s="96">
        <v>43873</v>
      </c>
      <c r="D122" s="96" t="s">
        <v>124</v>
      </c>
    </row>
    <row r="123" spans="1:4" ht="15.75" x14ac:dyDescent="0.25">
      <c r="A123" s="96" t="s">
        <v>239</v>
      </c>
      <c r="B123" s="96" t="s">
        <v>243</v>
      </c>
      <c r="C123" s="96">
        <v>43761</v>
      </c>
      <c r="D123" s="96" t="s">
        <v>124</v>
      </c>
    </row>
    <row r="124" spans="1:4" ht="15.75" x14ac:dyDescent="0.25">
      <c r="A124" s="96" t="s">
        <v>239</v>
      </c>
      <c r="B124" s="96" t="s">
        <v>243</v>
      </c>
      <c r="C124" s="96">
        <v>43963</v>
      </c>
      <c r="D124" s="96" t="s">
        <v>124</v>
      </c>
    </row>
    <row r="125" spans="1:4" ht="15.75" x14ac:dyDescent="0.25">
      <c r="A125" s="96" t="s">
        <v>239</v>
      </c>
      <c r="B125" s="96" t="s">
        <v>243</v>
      </c>
      <c r="C125" s="96">
        <v>44035</v>
      </c>
      <c r="D125" s="96" t="s">
        <v>124</v>
      </c>
    </row>
    <row r="126" spans="1:4" ht="15.75" x14ac:dyDescent="0.25">
      <c r="A126" s="96" t="s">
        <v>239</v>
      </c>
      <c r="B126" s="96" t="s">
        <v>243</v>
      </c>
      <c r="C126" s="96">
        <v>44105</v>
      </c>
      <c r="D126" s="96" t="s">
        <v>124</v>
      </c>
    </row>
    <row r="127" spans="1:4" ht="15.75" x14ac:dyDescent="0.25">
      <c r="A127" s="96" t="s">
        <v>239</v>
      </c>
      <c r="B127" s="96" t="s">
        <v>243</v>
      </c>
      <c r="C127" s="96">
        <v>44175</v>
      </c>
      <c r="D127" s="96" t="s">
        <v>124</v>
      </c>
    </row>
    <row r="128" spans="1:4" ht="15.75" x14ac:dyDescent="0.25">
      <c r="A128" s="96" t="s">
        <v>239</v>
      </c>
      <c r="B128" s="96" t="s">
        <v>244</v>
      </c>
      <c r="C128" s="96">
        <v>43873</v>
      </c>
      <c r="D128" s="96" t="s">
        <v>124</v>
      </c>
    </row>
    <row r="129" spans="1:4" ht="15.75" x14ac:dyDescent="0.25">
      <c r="A129" s="96" t="s">
        <v>239</v>
      </c>
      <c r="B129" s="96" t="s">
        <v>244</v>
      </c>
      <c r="C129" s="96">
        <v>43761</v>
      </c>
      <c r="D129" s="96" t="s">
        <v>124</v>
      </c>
    </row>
    <row r="130" spans="1:4" ht="15.75" x14ac:dyDescent="0.25">
      <c r="A130" s="96" t="s">
        <v>239</v>
      </c>
      <c r="B130" s="96" t="s">
        <v>244</v>
      </c>
      <c r="C130" s="96">
        <v>43963</v>
      </c>
      <c r="D130" s="96" t="s">
        <v>124</v>
      </c>
    </row>
    <row r="131" spans="1:4" ht="15.75" x14ac:dyDescent="0.25">
      <c r="A131" s="96" t="s">
        <v>239</v>
      </c>
      <c r="B131" s="96" t="s">
        <v>244</v>
      </c>
      <c r="C131" s="96">
        <v>44035</v>
      </c>
      <c r="D131" s="96" t="s">
        <v>124</v>
      </c>
    </row>
    <row r="132" spans="1:4" ht="15.75" x14ac:dyDescent="0.25">
      <c r="A132" s="96" t="s">
        <v>239</v>
      </c>
      <c r="B132" s="96" t="s">
        <v>244</v>
      </c>
      <c r="C132" s="96">
        <v>44105</v>
      </c>
      <c r="D132" s="96" t="s">
        <v>124</v>
      </c>
    </row>
    <row r="133" spans="1:4" ht="15.75" x14ac:dyDescent="0.25">
      <c r="A133" s="96" t="s">
        <v>239</v>
      </c>
      <c r="B133" s="96" t="s">
        <v>244</v>
      </c>
      <c r="C133" s="96">
        <v>44175</v>
      </c>
      <c r="D133" s="96" t="s">
        <v>124</v>
      </c>
    </row>
    <row r="134" spans="1:4" ht="15.75" x14ac:dyDescent="0.25">
      <c r="A134" s="96" t="s">
        <v>239</v>
      </c>
      <c r="B134" s="96" t="s">
        <v>245</v>
      </c>
      <c r="C134" s="96">
        <v>43873</v>
      </c>
      <c r="D134" s="96" t="s">
        <v>124</v>
      </c>
    </row>
    <row r="135" spans="1:4" ht="15.75" x14ac:dyDescent="0.25">
      <c r="A135" s="96" t="s">
        <v>239</v>
      </c>
      <c r="B135" s="96" t="s">
        <v>245</v>
      </c>
      <c r="C135" s="96">
        <v>43761</v>
      </c>
      <c r="D135" s="96" t="s">
        <v>124</v>
      </c>
    </row>
    <row r="136" spans="1:4" ht="15.75" x14ac:dyDescent="0.25">
      <c r="A136" s="96" t="s">
        <v>239</v>
      </c>
      <c r="B136" s="96" t="s">
        <v>245</v>
      </c>
      <c r="C136" s="96">
        <v>43963</v>
      </c>
      <c r="D136" s="96" t="s">
        <v>124</v>
      </c>
    </row>
    <row r="137" spans="1:4" ht="15.75" x14ac:dyDescent="0.25">
      <c r="A137" s="96" t="s">
        <v>239</v>
      </c>
      <c r="B137" s="96" t="s">
        <v>245</v>
      </c>
      <c r="C137" s="96">
        <v>44035</v>
      </c>
      <c r="D137" s="96" t="s">
        <v>124</v>
      </c>
    </row>
    <row r="138" spans="1:4" ht="15.75" x14ac:dyDescent="0.25">
      <c r="A138" s="96" t="s">
        <v>239</v>
      </c>
      <c r="B138" s="96" t="s">
        <v>245</v>
      </c>
      <c r="C138" s="96">
        <v>44105</v>
      </c>
      <c r="D138" s="96" t="s">
        <v>124</v>
      </c>
    </row>
    <row r="139" spans="1:4" ht="15.75" x14ac:dyDescent="0.25">
      <c r="A139" s="96" t="s">
        <v>239</v>
      </c>
      <c r="B139" s="96" t="s">
        <v>245</v>
      </c>
      <c r="C139" s="96">
        <v>44175</v>
      </c>
      <c r="D139" s="96" t="s">
        <v>124</v>
      </c>
    </row>
    <row r="140" spans="1:4" ht="15.75" x14ac:dyDescent="0.25">
      <c r="A140" s="96" t="s">
        <v>239</v>
      </c>
      <c r="B140" s="96" t="s">
        <v>57</v>
      </c>
      <c r="C140" s="96">
        <v>43873</v>
      </c>
      <c r="D140" s="96" t="s">
        <v>124</v>
      </c>
    </row>
    <row r="141" spans="1:4" ht="15.75" x14ac:dyDescent="0.25">
      <c r="A141" s="96" t="s">
        <v>239</v>
      </c>
      <c r="B141" s="96" t="s">
        <v>57</v>
      </c>
      <c r="C141" s="96">
        <v>43761</v>
      </c>
      <c r="D141" s="96" t="s">
        <v>124</v>
      </c>
    </row>
    <row r="142" spans="1:4" ht="15.75" x14ac:dyDescent="0.25">
      <c r="A142" s="96" t="s">
        <v>239</v>
      </c>
      <c r="B142" s="96" t="s">
        <v>57</v>
      </c>
      <c r="C142" s="96">
        <v>43963</v>
      </c>
      <c r="D142" s="96" t="s">
        <v>124</v>
      </c>
    </row>
    <row r="143" spans="1:4" ht="15.75" x14ac:dyDescent="0.25">
      <c r="A143" s="96" t="s">
        <v>239</v>
      </c>
      <c r="B143" s="96" t="s">
        <v>57</v>
      </c>
      <c r="C143" s="96">
        <v>44035</v>
      </c>
      <c r="D143" s="96" t="s">
        <v>124</v>
      </c>
    </row>
    <row r="144" spans="1:4" ht="15.75" x14ac:dyDescent="0.25">
      <c r="A144" s="96" t="s">
        <v>239</v>
      </c>
      <c r="B144" s="96" t="s">
        <v>57</v>
      </c>
      <c r="C144" s="96">
        <v>44105</v>
      </c>
      <c r="D144" s="96" t="s">
        <v>124</v>
      </c>
    </row>
    <row r="145" spans="1:4" ht="15.75" x14ac:dyDescent="0.25">
      <c r="A145" s="96" t="s">
        <v>239</v>
      </c>
      <c r="B145" s="96" t="s">
        <v>57</v>
      </c>
      <c r="C145" s="96">
        <v>44175</v>
      </c>
      <c r="D145" s="96" t="s">
        <v>124</v>
      </c>
    </row>
    <row r="146" spans="1:4" ht="15.75" x14ac:dyDescent="0.25">
      <c r="A146" s="96" t="s">
        <v>239</v>
      </c>
      <c r="B146" s="96" t="s">
        <v>60</v>
      </c>
      <c r="C146" s="96">
        <v>43873</v>
      </c>
      <c r="D146" s="96" t="s">
        <v>124</v>
      </c>
    </row>
    <row r="147" spans="1:4" ht="15.75" x14ac:dyDescent="0.25">
      <c r="A147" s="96" t="s">
        <v>239</v>
      </c>
      <c r="B147" s="96" t="s">
        <v>60</v>
      </c>
      <c r="C147" s="96">
        <v>43761</v>
      </c>
      <c r="D147" s="96" t="s">
        <v>124</v>
      </c>
    </row>
    <row r="148" spans="1:4" ht="15.75" x14ac:dyDescent="0.25">
      <c r="A148" s="96" t="s">
        <v>239</v>
      </c>
      <c r="B148" s="96" t="s">
        <v>60</v>
      </c>
      <c r="C148" s="96">
        <v>43963</v>
      </c>
      <c r="D148" s="96" t="s">
        <v>124</v>
      </c>
    </row>
    <row r="149" spans="1:4" ht="15.75" x14ac:dyDescent="0.25">
      <c r="A149" s="96" t="s">
        <v>239</v>
      </c>
      <c r="B149" s="96" t="s">
        <v>60</v>
      </c>
      <c r="C149" s="96">
        <v>44035</v>
      </c>
      <c r="D149" s="96" t="s">
        <v>124</v>
      </c>
    </row>
    <row r="150" spans="1:4" ht="15.75" x14ac:dyDescent="0.25">
      <c r="A150" s="96" t="s">
        <v>239</v>
      </c>
      <c r="B150" s="96" t="s">
        <v>60</v>
      </c>
      <c r="C150" s="96">
        <v>44105</v>
      </c>
      <c r="D150" s="96" t="s">
        <v>124</v>
      </c>
    </row>
    <row r="151" spans="1:4" ht="15.75" x14ac:dyDescent="0.25">
      <c r="A151" s="96" t="s">
        <v>239</v>
      </c>
      <c r="B151" s="96" t="s">
        <v>60</v>
      </c>
      <c r="C151" s="96">
        <v>44175</v>
      </c>
      <c r="D151" s="96" t="s">
        <v>124</v>
      </c>
    </row>
    <row r="152" spans="1:4" ht="15.75" x14ac:dyDescent="0.25">
      <c r="A152" s="96" t="s">
        <v>239</v>
      </c>
      <c r="B152" s="96" t="s">
        <v>0</v>
      </c>
      <c r="C152" s="96">
        <v>43873</v>
      </c>
      <c r="D152" s="96">
        <v>12</v>
      </c>
    </row>
    <row r="153" spans="1:4" ht="15.75" x14ac:dyDescent="0.25">
      <c r="A153" s="96" t="s">
        <v>239</v>
      </c>
      <c r="B153" s="96" t="s">
        <v>0</v>
      </c>
      <c r="C153" s="96">
        <v>43761</v>
      </c>
      <c r="D153" s="96">
        <v>13</v>
      </c>
    </row>
    <row r="154" spans="1:4" ht="15.75" x14ac:dyDescent="0.25">
      <c r="A154" s="96" t="s">
        <v>239</v>
      </c>
      <c r="B154" s="96" t="s">
        <v>0</v>
      </c>
      <c r="C154" s="96">
        <v>43963</v>
      </c>
      <c r="D154" s="96">
        <v>11</v>
      </c>
    </row>
    <row r="155" spans="1:4" ht="15.75" x14ac:dyDescent="0.25">
      <c r="A155" s="96" t="s">
        <v>239</v>
      </c>
      <c r="B155" s="96" t="s">
        <v>0</v>
      </c>
      <c r="C155" s="96">
        <v>44035</v>
      </c>
      <c r="D155" s="96" t="s">
        <v>124</v>
      </c>
    </row>
    <row r="156" spans="1:4" ht="15.75" x14ac:dyDescent="0.25">
      <c r="A156" s="96" t="s">
        <v>239</v>
      </c>
      <c r="B156" s="96" t="s">
        <v>0</v>
      </c>
      <c r="C156" s="96">
        <v>44105</v>
      </c>
      <c r="D156" s="96" t="s">
        <v>124</v>
      </c>
    </row>
    <row r="157" spans="1:4" ht="15.75" x14ac:dyDescent="0.25">
      <c r="A157" s="96" t="s">
        <v>239</v>
      </c>
      <c r="B157" s="96" t="s">
        <v>0</v>
      </c>
      <c r="C157" s="96">
        <v>44175</v>
      </c>
      <c r="D157" s="96">
        <v>11</v>
      </c>
    </row>
    <row r="158" spans="1:4" ht="15.75" x14ac:dyDescent="0.25">
      <c r="A158" s="96" t="s">
        <v>239</v>
      </c>
      <c r="B158" s="96" t="s">
        <v>91</v>
      </c>
      <c r="C158" s="96">
        <v>43873</v>
      </c>
      <c r="D158" s="96">
        <v>3.2</v>
      </c>
    </row>
    <row r="159" spans="1:4" ht="15.75" x14ac:dyDescent="0.25">
      <c r="A159" s="96" t="s">
        <v>239</v>
      </c>
      <c r="B159" s="96" t="s">
        <v>91</v>
      </c>
      <c r="C159" s="96">
        <v>43761</v>
      </c>
      <c r="D159" s="96">
        <v>3.6</v>
      </c>
    </row>
    <row r="160" spans="1:4" ht="15.75" x14ac:dyDescent="0.25">
      <c r="A160" s="96" t="s">
        <v>239</v>
      </c>
      <c r="B160" s="96" t="s">
        <v>91</v>
      </c>
      <c r="C160" s="96">
        <v>43963</v>
      </c>
      <c r="D160" s="96">
        <v>3.3</v>
      </c>
    </row>
    <row r="161" spans="1:4" ht="15.75" x14ac:dyDescent="0.25">
      <c r="A161" s="96" t="s">
        <v>239</v>
      </c>
      <c r="B161" s="96" t="s">
        <v>91</v>
      </c>
      <c r="C161" s="96">
        <v>44035</v>
      </c>
      <c r="D161" s="96">
        <v>3.2</v>
      </c>
    </row>
    <row r="162" spans="1:4" ht="15.75" x14ac:dyDescent="0.25">
      <c r="A162" s="96" t="s">
        <v>239</v>
      </c>
      <c r="B162" s="96" t="s">
        <v>91</v>
      </c>
      <c r="C162" s="96">
        <v>44105</v>
      </c>
      <c r="D162" s="96">
        <v>3.3</v>
      </c>
    </row>
    <row r="163" spans="1:4" ht="15.75" x14ac:dyDescent="0.25">
      <c r="A163" s="96" t="s">
        <v>239</v>
      </c>
      <c r="B163" s="96" t="s">
        <v>91</v>
      </c>
      <c r="C163" s="96">
        <v>44175</v>
      </c>
      <c r="D163" s="96">
        <v>2.8</v>
      </c>
    </row>
    <row r="164" spans="1:4" ht="15.75" x14ac:dyDescent="0.25">
      <c r="A164" s="96" t="s">
        <v>239</v>
      </c>
      <c r="B164" s="96" t="s">
        <v>99</v>
      </c>
      <c r="C164" s="96">
        <v>43873</v>
      </c>
      <c r="D164" s="96" t="s">
        <v>124</v>
      </c>
    </row>
    <row r="165" spans="1:4" ht="15.75" x14ac:dyDescent="0.25">
      <c r="A165" s="96" t="s">
        <v>239</v>
      </c>
      <c r="B165" s="96" t="s">
        <v>99</v>
      </c>
      <c r="C165" s="96">
        <v>43761</v>
      </c>
      <c r="D165" s="96" t="s">
        <v>124</v>
      </c>
    </row>
    <row r="166" spans="1:4" ht="15.75" x14ac:dyDescent="0.25">
      <c r="A166" s="96" t="s">
        <v>239</v>
      </c>
      <c r="B166" s="96" t="s">
        <v>99</v>
      </c>
      <c r="C166" s="96">
        <v>43963</v>
      </c>
      <c r="D166" s="96" t="s">
        <v>124</v>
      </c>
    </row>
    <row r="167" spans="1:4" ht="15.75" x14ac:dyDescent="0.25">
      <c r="A167" s="96" t="s">
        <v>239</v>
      </c>
      <c r="B167" s="96" t="s">
        <v>99</v>
      </c>
      <c r="C167" s="96">
        <v>44035</v>
      </c>
      <c r="D167" s="96" t="s">
        <v>124</v>
      </c>
    </row>
    <row r="168" spans="1:4" ht="15.75" x14ac:dyDescent="0.25">
      <c r="A168" s="96" t="s">
        <v>239</v>
      </c>
      <c r="B168" s="96" t="s">
        <v>99</v>
      </c>
      <c r="C168" s="96">
        <v>44105</v>
      </c>
      <c r="D168" s="96" t="s">
        <v>124</v>
      </c>
    </row>
    <row r="169" spans="1:4" ht="15.75" x14ac:dyDescent="0.25">
      <c r="A169" s="96" t="s">
        <v>239</v>
      </c>
      <c r="B169" s="96" t="s">
        <v>99</v>
      </c>
      <c r="C169" s="96">
        <v>44175</v>
      </c>
      <c r="D169" s="96" t="s">
        <v>124</v>
      </c>
    </row>
    <row r="170" spans="1:4" ht="15.75" x14ac:dyDescent="0.25">
      <c r="A170" s="96" t="s">
        <v>239</v>
      </c>
      <c r="B170" s="96" t="s">
        <v>8</v>
      </c>
      <c r="C170" s="96">
        <v>43873</v>
      </c>
      <c r="D170" s="96" t="s">
        <v>124</v>
      </c>
    </row>
    <row r="171" spans="1:4" ht="15.75" x14ac:dyDescent="0.25">
      <c r="A171" s="96" t="s">
        <v>239</v>
      </c>
      <c r="B171" s="96" t="s">
        <v>8</v>
      </c>
      <c r="C171" s="96">
        <v>43761</v>
      </c>
      <c r="D171" s="96" t="s">
        <v>124</v>
      </c>
    </row>
    <row r="172" spans="1:4" ht="15.75" x14ac:dyDescent="0.25">
      <c r="A172" s="96" t="s">
        <v>239</v>
      </c>
      <c r="B172" s="96" t="s">
        <v>8</v>
      </c>
      <c r="C172" s="96">
        <v>43963</v>
      </c>
      <c r="D172" s="96" t="s">
        <v>124</v>
      </c>
    </row>
    <row r="173" spans="1:4" ht="15.75" x14ac:dyDescent="0.25">
      <c r="A173" s="96" t="s">
        <v>239</v>
      </c>
      <c r="B173" s="96" t="s">
        <v>8</v>
      </c>
      <c r="C173" s="96">
        <v>44035</v>
      </c>
      <c r="D173" s="96" t="s">
        <v>124</v>
      </c>
    </row>
    <row r="174" spans="1:4" ht="15.75" x14ac:dyDescent="0.25">
      <c r="A174" s="96" t="s">
        <v>239</v>
      </c>
      <c r="B174" s="96" t="s">
        <v>8</v>
      </c>
      <c r="C174" s="96">
        <v>44105</v>
      </c>
      <c r="D174" s="96" t="s">
        <v>124</v>
      </c>
    </row>
    <row r="175" spans="1:4" ht="15.75" x14ac:dyDescent="0.25">
      <c r="A175" s="96" t="s">
        <v>239</v>
      </c>
      <c r="B175" s="96" t="s">
        <v>8</v>
      </c>
      <c r="C175" s="96">
        <v>44175</v>
      </c>
      <c r="D175" s="96" t="s">
        <v>124</v>
      </c>
    </row>
    <row r="176" spans="1:4" ht="15.75" x14ac:dyDescent="0.25">
      <c r="A176" s="96" t="s">
        <v>239</v>
      </c>
      <c r="B176" s="96" t="s">
        <v>96</v>
      </c>
      <c r="C176" s="96">
        <v>43873</v>
      </c>
      <c r="D176" s="96">
        <v>8</v>
      </c>
    </row>
    <row r="177" spans="1:4" ht="15.75" x14ac:dyDescent="0.25">
      <c r="A177" s="96" t="s">
        <v>239</v>
      </c>
      <c r="B177" s="96" t="s">
        <v>96</v>
      </c>
      <c r="C177" s="96">
        <v>43761</v>
      </c>
      <c r="D177" s="96">
        <v>9</v>
      </c>
    </row>
    <row r="178" spans="1:4" ht="15.75" x14ac:dyDescent="0.25">
      <c r="A178" s="96" t="s">
        <v>239</v>
      </c>
      <c r="B178" s="96" t="s">
        <v>96</v>
      </c>
      <c r="C178" s="96">
        <v>43963</v>
      </c>
      <c r="D178" s="96">
        <v>8.6999999999999993</v>
      </c>
    </row>
    <row r="179" spans="1:4" ht="15.75" x14ac:dyDescent="0.25">
      <c r="A179" s="96" t="s">
        <v>239</v>
      </c>
      <c r="B179" s="96" t="s">
        <v>96</v>
      </c>
      <c r="C179" s="96">
        <v>44035</v>
      </c>
      <c r="D179" s="96">
        <v>7</v>
      </c>
    </row>
    <row r="180" spans="1:4" ht="15.75" x14ac:dyDescent="0.25">
      <c r="A180" s="96" t="s">
        <v>239</v>
      </c>
      <c r="B180" s="96" t="s">
        <v>96</v>
      </c>
      <c r="C180" s="96">
        <v>44105</v>
      </c>
      <c r="D180" s="96">
        <v>8</v>
      </c>
    </row>
    <row r="181" spans="1:4" ht="15.75" x14ac:dyDescent="0.25">
      <c r="A181" s="96" t="s">
        <v>239</v>
      </c>
      <c r="B181" s="96" t="s">
        <v>96</v>
      </c>
      <c r="C181" s="96">
        <v>44175</v>
      </c>
      <c r="D181" s="96">
        <v>7.2</v>
      </c>
    </row>
    <row r="182" spans="1:4" ht="15.75" x14ac:dyDescent="0.25">
      <c r="A182" s="96" t="s">
        <v>239</v>
      </c>
      <c r="B182" s="96" t="s">
        <v>1</v>
      </c>
      <c r="C182" s="96">
        <v>43873</v>
      </c>
      <c r="D182" s="96">
        <v>18</v>
      </c>
    </row>
    <row r="183" spans="1:4" ht="15.75" x14ac:dyDescent="0.25">
      <c r="A183" s="96" t="s">
        <v>239</v>
      </c>
      <c r="B183" s="96" t="s">
        <v>1</v>
      </c>
      <c r="C183" s="96">
        <v>43761</v>
      </c>
      <c r="D183" s="96">
        <v>22</v>
      </c>
    </row>
    <row r="184" spans="1:4" ht="15.75" x14ac:dyDescent="0.25">
      <c r="A184" s="96" t="s">
        <v>239</v>
      </c>
      <c r="B184" s="96" t="s">
        <v>1</v>
      </c>
      <c r="C184" s="96">
        <v>43963</v>
      </c>
      <c r="D184" s="96">
        <v>20</v>
      </c>
    </row>
    <row r="185" spans="1:4" ht="15.75" x14ac:dyDescent="0.25">
      <c r="A185" s="96" t="s">
        <v>239</v>
      </c>
      <c r="B185" s="96" t="s">
        <v>1</v>
      </c>
      <c r="C185" s="96">
        <v>44035</v>
      </c>
      <c r="D185" s="96">
        <v>17</v>
      </c>
    </row>
    <row r="186" spans="1:4" ht="15.75" x14ac:dyDescent="0.25">
      <c r="A186" s="96" t="s">
        <v>239</v>
      </c>
      <c r="B186" s="96" t="s">
        <v>1</v>
      </c>
      <c r="C186" s="96">
        <v>44105</v>
      </c>
      <c r="D186" s="96">
        <v>19</v>
      </c>
    </row>
    <row r="187" spans="1:4" ht="15.75" x14ac:dyDescent="0.25">
      <c r="A187" s="96" t="s">
        <v>239</v>
      </c>
      <c r="B187" s="96" t="s">
        <v>1</v>
      </c>
      <c r="C187" s="96">
        <v>44175</v>
      </c>
      <c r="D187" s="96">
        <v>16</v>
      </c>
    </row>
    <row r="188" spans="1:4" ht="15.75" x14ac:dyDescent="0.25">
      <c r="A188" s="96" t="s">
        <v>239</v>
      </c>
      <c r="B188" s="96" t="s">
        <v>94</v>
      </c>
      <c r="C188" s="96">
        <v>43873</v>
      </c>
      <c r="D188" s="96">
        <v>9</v>
      </c>
    </row>
    <row r="189" spans="1:4" ht="15.75" x14ac:dyDescent="0.25">
      <c r="A189" s="96" t="s">
        <v>239</v>
      </c>
      <c r="B189" s="96" t="s">
        <v>94</v>
      </c>
      <c r="C189" s="96">
        <v>43761</v>
      </c>
      <c r="D189" s="96">
        <v>9.5</v>
      </c>
    </row>
    <row r="190" spans="1:4" ht="15.75" x14ac:dyDescent="0.25">
      <c r="A190" s="96" t="s">
        <v>239</v>
      </c>
      <c r="B190" s="96" t="s">
        <v>94</v>
      </c>
      <c r="C190" s="96">
        <v>43963</v>
      </c>
      <c r="D190" s="96">
        <v>9.1</v>
      </c>
    </row>
    <row r="191" spans="1:4" ht="15.75" x14ac:dyDescent="0.25">
      <c r="A191" s="96" t="s">
        <v>239</v>
      </c>
      <c r="B191" s="96" t="s">
        <v>94</v>
      </c>
      <c r="C191" s="96">
        <v>44035</v>
      </c>
      <c r="D191" s="96">
        <v>8.6</v>
      </c>
    </row>
    <row r="192" spans="1:4" ht="15.75" x14ac:dyDescent="0.25">
      <c r="A192" s="96" t="s">
        <v>239</v>
      </c>
      <c r="B192" s="96" t="s">
        <v>94</v>
      </c>
      <c r="C192" s="96">
        <v>44105</v>
      </c>
      <c r="D192" s="96">
        <v>8.8000000000000007</v>
      </c>
    </row>
    <row r="193" spans="1:4" ht="15.75" x14ac:dyDescent="0.25">
      <c r="A193" s="96" t="s">
        <v>239</v>
      </c>
      <c r="B193" s="96" t="s">
        <v>94</v>
      </c>
      <c r="C193" s="96">
        <v>44175</v>
      </c>
      <c r="D193" s="96">
        <v>7.5</v>
      </c>
    </row>
    <row r="194" spans="1:4" ht="15.75" x14ac:dyDescent="0.25">
      <c r="A194" s="96" t="s">
        <v>239</v>
      </c>
      <c r="B194" s="96" t="s">
        <v>2</v>
      </c>
      <c r="C194" s="96">
        <v>43873</v>
      </c>
      <c r="D194" s="96">
        <v>0.76</v>
      </c>
    </row>
    <row r="195" spans="1:4" ht="15.75" x14ac:dyDescent="0.25">
      <c r="A195" s="96" t="s">
        <v>239</v>
      </c>
      <c r="B195" s="96" t="s">
        <v>2</v>
      </c>
      <c r="C195" s="96">
        <v>43761</v>
      </c>
      <c r="D195" s="96">
        <v>0.75</v>
      </c>
    </row>
    <row r="196" spans="1:4" ht="15.75" x14ac:dyDescent="0.25">
      <c r="A196" s="96" t="s">
        <v>239</v>
      </c>
      <c r="B196" s="96" t="s">
        <v>2</v>
      </c>
      <c r="C196" s="96">
        <v>43963</v>
      </c>
      <c r="D196" s="96">
        <v>0.83</v>
      </c>
    </row>
    <row r="197" spans="1:4" ht="15.75" x14ac:dyDescent="0.25">
      <c r="A197" s="96" t="s">
        <v>239</v>
      </c>
      <c r="B197" s="96" t="s">
        <v>2</v>
      </c>
      <c r="C197" s="96">
        <v>44035</v>
      </c>
      <c r="D197" s="96" t="s">
        <v>124</v>
      </c>
    </row>
    <row r="198" spans="1:4" ht="15.75" x14ac:dyDescent="0.25">
      <c r="A198" s="96" t="s">
        <v>239</v>
      </c>
      <c r="B198" s="96" t="s">
        <v>2</v>
      </c>
      <c r="C198" s="96">
        <v>44105</v>
      </c>
      <c r="D198" s="96" t="s">
        <v>124</v>
      </c>
    </row>
    <row r="199" spans="1:4" ht="15.75" x14ac:dyDescent="0.25">
      <c r="A199" s="96" t="s">
        <v>239</v>
      </c>
      <c r="B199" s="96" t="s">
        <v>2</v>
      </c>
      <c r="C199" s="96">
        <v>44175</v>
      </c>
      <c r="D199" s="96">
        <v>0.66</v>
      </c>
    </row>
    <row r="200" spans="1:4" ht="15.75" x14ac:dyDescent="0.25">
      <c r="A200" s="96" t="s">
        <v>239</v>
      </c>
      <c r="B200" s="96" t="s">
        <v>4</v>
      </c>
      <c r="C200" s="96">
        <v>43873</v>
      </c>
      <c r="D200" s="96">
        <v>20</v>
      </c>
    </row>
    <row r="201" spans="1:4" ht="15.75" x14ac:dyDescent="0.25">
      <c r="A201" s="96" t="s">
        <v>239</v>
      </c>
      <c r="B201" s="96" t="s">
        <v>4</v>
      </c>
      <c r="C201" s="96">
        <v>43761</v>
      </c>
      <c r="D201" s="96">
        <v>21</v>
      </c>
    </row>
    <row r="202" spans="1:4" ht="15.75" x14ac:dyDescent="0.25">
      <c r="A202" s="96" t="s">
        <v>239</v>
      </c>
      <c r="B202" s="96" t="s">
        <v>4</v>
      </c>
      <c r="C202" s="96">
        <v>43963</v>
      </c>
      <c r="D202" s="96">
        <v>20</v>
      </c>
    </row>
    <row r="203" spans="1:4" ht="15.75" x14ac:dyDescent="0.25">
      <c r="A203" s="96" t="s">
        <v>239</v>
      </c>
      <c r="B203" s="96" t="s">
        <v>4</v>
      </c>
      <c r="C203" s="96">
        <v>44035</v>
      </c>
      <c r="D203" s="96">
        <v>9.1</v>
      </c>
    </row>
    <row r="204" spans="1:4" ht="15.75" x14ac:dyDescent="0.25">
      <c r="A204" s="96" t="s">
        <v>239</v>
      </c>
      <c r="B204" s="96" t="s">
        <v>4</v>
      </c>
      <c r="C204" s="96">
        <v>44105</v>
      </c>
      <c r="D204" s="96">
        <v>20</v>
      </c>
    </row>
    <row r="205" spans="1:4" ht="15.75" x14ac:dyDescent="0.25">
      <c r="A205" s="96" t="s">
        <v>239</v>
      </c>
      <c r="B205" s="96" t="s">
        <v>4</v>
      </c>
      <c r="C205" s="96">
        <v>44175</v>
      </c>
      <c r="D205" s="96">
        <v>16</v>
      </c>
    </row>
    <row r="206" spans="1:4" ht="15.75" x14ac:dyDescent="0.25">
      <c r="A206" s="96" t="s">
        <v>239</v>
      </c>
      <c r="B206" s="96" t="s">
        <v>3</v>
      </c>
      <c r="C206" s="96">
        <v>43873</v>
      </c>
      <c r="D206" s="96">
        <v>5.9</v>
      </c>
    </row>
    <row r="207" spans="1:4" ht="15.75" x14ac:dyDescent="0.25">
      <c r="A207" s="96" t="s">
        <v>239</v>
      </c>
      <c r="B207" s="96" t="s">
        <v>3</v>
      </c>
      <c r="C207" s="96">
        <v>43761</v>
      </c>
      <c r="D207" s="96">
        <v>5.9</v>
      </c>
    </row>
    <row r="208" spans="1:4" ht="15.75" x14ac:dyDescent="0.25">
      <c r="A208" s="96" t="s">
        <v>239</v>
      </c>
      <c r="B208" s="96" t="s">
        <v>3</v>
      </c>
      <c r="C208" s="96">
        <v>43963</v>
      </c>
      <c r="D208" s="96">
        <v>6.4</v>
      </c>
    </row>
    <row r="209" spans="1:4" ht="15.75" x14ac:dyDescent="0.25">
      <c r="A209" s="96" t="s">
        <v>239</v>
      </c>
      <c r="B209" s="96" t="s">
        <v>3</v>
      </c>
      <c r="C209" s="96">
        <v>44035</v>
      </c>
      <c r="D209" s="96">
        <v>5</v>
      </c>
    </row>
    <row r="210" spans="1:4" ht="15.75" x14ac:dyDescent="0.25">
      <c r="A210" s="96" t="s">
        <v>239</v>
      </c>
      <c r="B210" s="96" t="s">
        <v>3</v>
      </c>
      <c r="C210" s="96">
        <v>44105</v>
      </c>
      <c r="D210" s="96">
        <v>6.9</v>
      </c>
    </row>
    <row r="211" spans="1:4" ht="15.75" x14ac:dyDescent="0.25">
      <c r="A211" s="96" t="s">
        <v>239</v>
      </c>
      <c r="B211" s="96" t="s">
        <v>3</v>
      </c>
      <c r="C211" s="96">
        <v>44175</v>
      </c>
      <c r="D211" s="96" t="s">
        <v>124</v>
      </c>
    </row>
    <row r="212" spans="1:4" ht="15.75" x14ac:dyDescent="0.25">
      <c r="A212" s="96" t="s">
        <v>239</v>
      </c>
      <c r="B212" s="96" t="s">
        <v>5</v>
      </c>
      <c r="C212" s="96">
        <v>43873</v>
      </c>
      <c r="D212" s="96">
        <v>0.46</v>
      </c>
    </row>
    <row r="213" spans="1:4" ht="15.75" x14ac:dyDescent="0.25">
      <c r="A213" s="96" t="s">
        <v>239</v>
      </c>
      <c r="B213" s="96" t="s">
        <v>5</v>
      </c>
      <c r="C213" s="96">
        <v>43761</v>
      </c>
      <c r="D213" s="96">
        <v>0.6</v>
      </c>
    </row>
    <row r="214" spans="1:4" ht="15.75" x14ac:dyDescent="0.25">
      <c r="A214" s="96" t="s">
        <v>239</v>
      </c>
      <c r="B214" s="96" t="s">
        <v>5</v>
      </c>
      <c r="C214" s="96">
        <v>43963</v>
      </c>
      <c r="D214" s="96">
        <v>0.56999999999999995</v>
      </c>
    </row>
    <row r="215" spans="1:4" ht="15.75" x14ac:dyDescent="0.25">
      <c r="A215" s="96" t="s">
        <v>239</v>
      </c>
      <c r="B215" s="96" t="s">
        <v>5</v>
      </c>
      <c r="C215" s="96">
        <v>44035</v>
      </c>
      <c r="D215" s="96" t="s">
        <v>124</v>
      </c>
    </row>
    <row r="216" spans="1:4" ht="15.75" x14ac:dyDescent="0.25">
      <c r="A216" s="96" t="s">
        <v>239</v>
      </c>
      <c r="B216" s="96" t="s">
        <v>5</v>
      </c>
      <c r="C216" s="96">
        <v>44105</v>
      </c>
      <c r="D216" s="96" t="s">
        <v>124</v>
      </c>
    </row>
    <row r="217" spans="1:4" ht="15.75" x14ac:dyDescent="0.25">
      <c r="A217" s="96" t="s">
        <v>239</v>
      </c>
      <c r="B217" s="96" t="s">
        <v>5</v>
      </c>
      <c r="C217" s="96">
        <v>44175</v>
      </c>
      <c r="D217" s="96">
        <v>0.53</v>
      </c>
    </row>
    <row r="218" spans="1:4" ht="15.75" x14ac:dyDescent="0.25">
      <c r="A218" s="96" t="s">
        <v>239</v>
      </c>
      <c r="B218" s="96" t="s">
        <v>246</v>
      </c>
      <c r="C218" s="96">
        <v>43873</v>
      </c>
      <c r="D218" s="96" t="s">
        <v>124</v>
      </c>
    </row>
    <row r="219" spans="1:4" ht="15.75" x14ac:dyDescent="0.25">
      <c r="A219" s="96" t="s">
        <v>239</v>
      </c>
      <c r="B219" s="96" t="s">
        <v>246</v>
      </c>
      <c r="C219" s="96">
        <v>43761</v>
      </c>
      <c r="D219" s="96" t="s">
        <v>124</v>
      </c>
    </row>
    <row r="220" spans="1:4" ht="15.75" x14ac:dyDescent="0.25">
      <c r="A220" s="96" t="s">
        <v>239</v>
      </c>
      <c r="B220" s="96" t="s">
        <v>246</v>
      </c>
      <c r="C220" s="96">
        <v>43963</v>
      </c>
      <c r="D220" s="96" t="s">
        <v>124</v>
      </c>
    </row>
    <row r="221" spans="1:4" ht="15.75" x14ac:dyDescent="0.25">
      <c r="A221" s="96" t="s">
        <v>239</v>
      </c>
      <c r="B221" s="96" t="s">
        <v>246</v>
      </c>
      <c r="C221" s="96">
        <v>44035</v>
      </c>
      <c r="D221" s="96" t="s">
        <v>124</v>
      </c>
    </row>
    <row r="222" spans="1:4" ht="15.75" x14ac:dyDescent="0.25">
      <c r="A222" s="96" t="s">
        <v>239</v>
      </c>
      <c r="B222" s="96" t="s">
        <v>246</v>
      </c>
      <c r="C222" s="96">
        <v>44105</v>
      </c>
      <c r="D222" s="96" t="s">
        <v>124</v>
      </c>
    </row>
    <row r="223" spans="1:4" ht="15.75" x14ac:dyDescent="0.25">
      <c r="A223" s="96" t="s">
        <v>239</v>
      </c>
      <c r="B223" s="96" t="s">
        <v>246</v>
      </c>
      <c r="C223" s="96">
        <v>44175</v>
      </c>
      <c r="D223" s="96" t="s">
        <v>124</v>
      </c>
    </row>
    <row r="224" spans="1:4" ht="15.75" x14ac:dyDescent="0.25">
      <c r="A224" s="96" t="s">
        <v>239</v>
      </c>
      <c r="B224" s="96" t="s">
        <v>101</v>
      </c>
      <c r="C224" s="96">
        <v>43873</v>
      </c>
      <c r="D224" s="96" t="s">
        <v>124</v>
      </c>
    </row>
    <row r="225" spans="1:4" ht="15.75" x14ac:dyDescent="0.25">
      <c r="A225" s="96" t="s">
        <v>239</v>
      </c>
      <c r="B225" s="96" t="s">
        <v>101</v>
      </c>
      <c r="C225" s="96">
        <v>43761</v>
      </c>
      <c r="D225" s="96" t="s">
        <v>124</v>
      </c>
    </row>
    <row r="226" spans="1:4" ht="15.75" x14ac:dyDescent="0.25">
      <c r="A226" s="96" t="s">
        <v>239</v>
      </c>
      <c r="B226" s="96" t="s">
        <v>101</v>
      </c>
      <c r="C226" s="96">
        <v>43963</v>
      </c>
      <c r="D226" s="96" t="s">
        <v>124</v>
      </c>
    </row>
    <row r="227" spans="1:4" ht="15.75" x14ac:dyDescent="0.25">
      <c r="A227" s="96" t="s">
        <v>239</v>
      </c>
      <c r="B227" s="96" t="s">
        <v>101</v>
      </c>
      <c r="C227" s="96">
        <v>44035</v>
      </c>
      <c r="D227" s="96" t="s">
        <v>124</v>
      </c>
    </row>
    <row r="228" spans="1:4" ht="15.75" x14ac:dyDescent="0.25">
      <c r="A228" s="96" t="s">
        <v>239</v>
      </c>
      <c r="B228" s="96" t="s">
        <v>101</v>
      </c>
      <c r="C228" s="96">
        <v>44105</v>
      </c>
      <c r="D228" s="96" t="s">
        <v>124</v>
      </c>
    </row>
    <row r="229" spans="1:4" ht="15.75" x14ac:dyDescent="0.25">
      <c r="A229" s="96" t="s">
        <v>239</v>
      </c>
      <c r="B229" s="96" t="s">
        <v>101</v>
      </c>
      <c r="C229" s="96">
        <v>44175</v>
      </c>
      <c r="D229" s="96" t="s">
        <v>124</v>
      </c>
    </row>
    <row r="230" spans="1:4" ht="15.75" x14ac:dyDescent="0.25">
      <c r="A230" s="96" t="s">
        <v>239</v>
      </c>
      <c r="B230" s="96" t="s">
        <v>10</v>
      </c>
      <c r="C230" s="96">
        <v>43873</v>
      </c>
      <c r="D230" s="96" t="s">
        <v>124</v>
      </c>
    </row>
    <row r="231" spans="1:4" ht="15.75" x14ac:dyDescent="0.25">
      <c r="A231" s="96" t="s">
        <v>239</v>
      </c>
      <c r="B231" s="96" t="s">
        <v>10</v>
      </c>
      <c r="C231" s="96">
        <v>43761</v>
      </c>
      <c r="D231" s="96" t="s">
        <v>124</v>
      </c>
    </row>
    <row r="232" spans="1:4" ht="15.75" x14ac:dyDescent="0.25">
      <c r="A232" s="96" t="s">
        <v>239</v>
      </c>
      <c r="B232" s="96" t="s">
        <v>10</v>
      </c>
      <c r="C232" s="96">
        <v>43963</v>
      </c>
      <c r="D232" s="96" t="s">
        <v>124</v>
      </c>
    </row>
    <row r="233" spans="1:4" ht="15.75" x14ac:dyDescent="0.25">
      <c r="A233" s="96" t="s">
        <v>239</v>
      </c>
      <c r="B233" s="96" t="s">
        <v>10</v>
      </c>
      <c r="C233" s="96">
        <v>44035</v>
      </c>
      <c r="D233" s="96" t="s">
        <v>124</v>
      </c>
    </row>
    <row r="234" spans="1:4" ht="15.75" x14ac:dyDescent="0.25">
      <c r="A234" s="96" t="s">
        <v>239</v>
      </c>
      <c r="B234" s="96" t="s">
        <v>10</v>
      </c>
      <c r="C234" s="96">
        <v>44105</v>
      </c>
      <c r="D234" s="96" t="s">
        <v>124</v>
      </c>
    </row>
    <row r="235" spans="1:4" ht="15.75" x14ac:dyDescent="0.25">
      <c r="A235" s="96" t="s">
        <v>239</v>
      </c>
      <c r="B235" s="96" t="s">
        <v>10</v>
      </c>
      <c r="C235" s="96">
        <v>44175</v>
      </c>
      <c r="D235" s="96" t="s">
        <v>124</v>
      </c>
    </row>
    <row r="236" spans="1:4" ht="15.75" x14ac:dyDescent="0.25">
      <c r="A236" s="96" t="s">
        <v>240</v>
      </c>
      <c r="B236" s="96" t="s">
        <v>238</v>
      </c>
      <c r="C236" s="96">
        <v>43761</v>
      </c>
      <c r="D236" s="96" t="s">
        <v>124</v>
      </c>
    </row>
    <row r="237" spans="1:4" ht="15.75" x14ac:dyDescent="0.25">
      <c r="A237" s="96" t="s">
        <v>240</v>
      </c>
      <c r="B237" s="96" t="s">
        <v>238</v>
      </c>
      <c r="C237" s="96">
        <v>43873</v>
      </c>
      <c r="D237" s="96" t="s">
        <v>124</v>
      </c>
    </row>
    <row r="238" spans="1:4" ht="15.75" x14ac:dyDescent="0.25">
      <c r="A238" s="96" t="s">
        <v>240</v>
      </c>
      <c r="B238" s="96" t="s">
        <v>238</v>
      </c>
      <c r="C238" s="96">
        <v>43963</v>
      </c>
      <c r="D238" s="96" t="s">
        <v>124</v>
      </c>
    </row>
    <row r="239" spans="1:4" ht="15.75" x14ac:dyDescent="0.25">
      <c r="A239" s="96" t="s">
        <v>240</v>
      </c>
      <c r="B239" s="96" t="s">
        <v>238</v>
      </c>
      <c r="C239" s="96">
        <v>44033</v>
      </c>
      <c r="D239" s="96" t="s">
        <v>124</v>
      </c>
    </row>
    <row r="240" spans="1:4" ht="15.75" x14ac:dyDescent="0.25">
      <c r="A240" s="96" t="s">
        <v>240</v>
      </c>
      <c r="B240" s="96" t="s">
        <v>238</v>
      </c>
      <c r="C240" s="96">
        <v>44105</v>
      </c>
      <c r="D240" s="96" t="s">
        <v>124</v>
      </c>
    </row>
    <row r="241" spans="1:4" ht="15.75" x14ac:dyDescent="0.25">
      <c r="A241" s="96" t="s">
        <v>240</v>
      </c>
      <c r="B241" s="96" t="s">
        <v>238</v>
      </c>
      <c r="C241" s="96">
        <v>44175</v>
      </c>
      <c r="D241" s="96" t="s">
        <v>124</v>
      </c>
    </row>
    <row r="242" spans="1:4" ht="15.75" x14ac:dyDescent="0.25">
      <c r="A242" s="96" t="s">
        <v>240</v>
      </c>
      <c r="B242" s="96" t="s">
        <v>243</v>
      </c>
      <c r="C242" s="96">
        <v>43761</v>
      </c>
      <c r="D242" s="96" t="s">
        <v>124</v>
      </c>
    </row>
    <row r="243" spans="1:4" ht="15.75" x14ac:dyDescent="0.25">
      <c r="A243" s="96" t="s">
        <v>240</v>
      </c>
      <c r="B243" s="96" t="s">
        <v>243</v>
      </c>
      <c r="C243" s="96">
        <v>43873</v>
      </c>
      <c r="D243" s="96" t="s">
        <v>124</v>
      </c>
    </row>
    <row r="244" spans="1:4" ht="15.75" x14ac:dyDescent="0.25">
      <c r="A244" s="96" t="s">
        <v>240</v>
      </c>
      <c r="B244" s="96" t="s">
        <v>243</v>
      </c>
      <c r="C244" s="96">
        <v>43963</v>
      </c>
      <c r="D244" s="96" t="s">
        <v>124</v>
      </c>
    </row>
    <row r="245" spans="1:4" ht="15.75" x14ac:dyDescent="0.25">
      <c r="A245" s="96" t="s">
        <v>240</v>
      </c>
      <c r="B245" s="96" t="s">
        <v>243</v>
      </c>
      <c r="C245" s="96">
        <v>44033</v>
      </c>
      <c r="D245" s="96" t="s">
        <v>124</v>
      </c>
    </row>
    <row r="246" spans="1:4" ht="15.75" x14ac:dyDescent="0.25">
      <c r="A246" s="96" t="s">
        <v>240</v>
      </c>
      <c r="B246" s="96" t="s">
        <v>243</v>
      </c>
      <c r="C246" s="96">
        <v>44105</v>
      </c>
      <c r="D246" s="96" t="s">
        <v>124</v>
      </c>
    </row>
    <row r="247" spans="1:4" ht="15.75" x14ac:dyDescent="0.25">
      <c r="A247" s="96" t="s">
        <v>240</v>
      </c>
      <c r="B247" s="96" t="s">
        <v>243</v>
      </c>
      <c r="C247" s="96">
        <v>44175</v>
      </c>
      <c r="D247" s="96" t="s">
        <v>124</v>
      </c>
    </row>
    <row r="248" spans="1:4" ht="15.75" x14ac:dyDescent="0.25">
      <c r="A248" s="96" t="s">
        <v>240</v>
      </c>
      <c r="B248" s="96" t="s">
        <v>244</v>
      </c>
      <c r="C248" s="96">
        <v>43761</v>
      </c>
      <c r="D248" s="96" t="s">
        <v>124</v>
      </c>
    </row>
    <row r="249" spans="1:4" ht="15.75" x14ac:dyDescent="0.25">
      <c r="A249" s="96" t="s">
        <v>240</v>
      </c>
      <c r="B249" s="96" t="s">
        <v>244</v>
      </c>
      <c r="C249" s="96">
        <v>43873</v>
      </c>
      <c r="D249" s="96" t="s">
        <v>124</v>
      </c>
    </row>
    <row r="250" spans="1:4" ht="15.75" x14ac:dyDescent="0.25">
      <c r="A250" s="96" t="s">
        <v>240</v>
      </c>
      <c r="B250" s="96" t="s">
        <v>244</v>
      </c>
      <c r="C250" s="96">
        <v>43963</v>
      </c>
      <c r="D250" s="96" t="s">
        <v>124</v>
      </c>
    </row>
    <row r="251" spans="1:4" ht="15.75" x14ac:dyDescent="0.25">
      <c r="A251" s="96" t="s">
        <v>240</v>
      </c>
      <c r="B251" s="96" t="s">
        <v>244</v>
      </c>
      <c r="C251" s="96">
        <v>44033</v>
      </c>
      <c r="D251" s="96" t="s">
        <v>124</v>
      </c>
    </row>
    <row r="252" spans="1:4" ht="15.75" x14ac:dyDescent="0.25">
      <c r="A252" s="96" t="s">
        <v>240</v>
      </c>
      <c r="B252" s="96" t="s">
        <v>244</v>
      </c>
      <c r="C252" s="96">
        <v>44105</v>
      </c>
      <c r="D252" s="96" t="s">
        <v>124</v>
      </c>
    </row>
    <row r="253" spans="1:4" ht="15.75" x14ac:dyDescent="0.25">
      <c r="A253" s="96" t="s">
        <v>240</v>
      </c>
      <c r="B253" s="96" t="s">
        <v>244</v>
      </c>
      <c r="C253" s="96">
        <v>44175</v>
      </c>
      <c r="D253" s="96" t="s">
        <v>124</v>
      </c>
    </row>
    <row r="254" spans="1:4" ht="15.75" x14ac:dyDescent="0.25">
      <c r="A254" s="96" t="s">
        <v>240</v>
      </c>
      <c r="B254" s="96" t="s">
        <v>245</v>
      </c>
      <c r="C254" s="96">
        <v>43761</v>
      </c>
      <c r="D254" s="96" t="s">
        <v>124</v>
      </c>
    </row>
    <row r="255" spans="1:4" ht="15.75" x14ac:dyDescent="0.25">
      <c r="A255" s="96" t="s">
        <v>240</v>
      </c>
      <c r="B255" s="96" t="s">
        <v>245</v>
      </c>
      <c r="C255" s="96">
        <v>43873</v>
      </c>
      <c r="D255" s="96" t="s">
        <v>124</v>
      </c>
    </row>
    <row r="256" spans="1:4" ht="15.75" x14ac:dyDescent="0.25">
      <c r="A256" s="96" t="s">
        <v>240</v>
      </c>
      <c r="B256" s="96" t="s">
        <v>245</v>
      </c>
      <c r="C256" s="96">
        <v>43963</v>
      </c>
      <c r="D256" s="96" t="s">
        <v>124</v>
      </c>
    </row>
    <row r="257" spans="1:4" ht="15.75" x14ac:dyDescent="0.25">
      <c r="A257" s="96" t="s">
        <v>240</v>
      </c>
      <c r="B257" s="96" t="s">
        <v>245</v>
      </c>
      <c r="C257" s="96">
        <v>44033</v>
      </c>
      <c r="D257" s="96" t="s">
        <v>124</v>
      </c>
    </row>
    <row r="258" spans="1:4" ht="15.75" x14ac:dyDescent="0.25">
      <c r="A258" s="96" t="s">
        <v>240</v>
      </c>
      <c r="B258" s="96" t="s">
        <v>245</v>
      </c>
      <c r="C258" s="96">
        <v>44105</v>
      </c>
      <c r="D258" s="96" t="s">
        <v>124</v>
      </c>
    </row>
    <row r="259" spans="1:4" ht="15.75" x14ac:dyDescent="0.25">
      <c r="A259" s="96" t="s">
        <v>240</v>
      </c>
      <c r="B259" s="96" t="s">
        <v>245</v>
      </c>
      <c r="C259" s="96">
        <v>44175</v>
      </c>
      <c r="D259" s="96" t="s">
        <v>124</v>
      </c>
    </row>
    <row r="260" spans="1:4" ht="15.75" x14ac:dyDescent="0.25">
      <c r="A260" s="96" t="s">
        <v>240</v>
      </c>
      <c r="B260" s="96" t="s">
        <v>57</v>
      </c>
      <c r="C260" s="96">
        <v>43761</v>
      </c>
      <c r="D260" s="96" t="s">
        <v>124</v>
      </c>
    </row>
    <row r="261" spans="1:4" ht="15.75" x14ac:dyDescent="0.25">
      <c r="A261" s="96" t="s">
        <v>240</v>
      </c>
      <c r="B261" s="96" t="s">
        <v>57</v>
      </c>
      <c r="C261" s="96">
        <v>43873</v>
      </c>
      <c r="D261" s="96" t="s">
        <v>124</v>
      </c>
    </row>
    <row r="262" spans="1:4" ht="15.75" x14ac:dyDescent="0.25">
      <c r="A262" s="96" t="s">
        <v>240</v>
      </c>
      <c r="B262" s="96" t="s">
        <v>57</v>
      </c>
      <c r="C262" s="96">
        <v>43963</v>
      </c>
      <c r="D262" s="96" t="s">
        <v>124</v>
      </c>
    </row>
    <row r="263" spans="1:4" ht="15.75" x14ac:dyDescent="0.25">
      <c r="A263" s="96" t="s">
        <v>240</v>
      </c>
      <c r="B263" s="96" t="s">
        <v>57</v>
      </c>
      <c r="C263" s="96">
        <v>44033</v>
      </c>
      <c r="D263" s="96" t="s">
        <v>124</v>
      </c>
    </row>
    <row r="264" spans="1:4" ht="15.75" x14ac:dyDescent="0.25">
      <c r="A264" s="96" t="s">
        <v>240</v>
      </c>
      <c r="B264" s="96" t="s">
        <v>57</v>
      </c>
      <c r="C264" s="96">
        <v>44105</v>
      </c>
      <c r="D264" s="96" t="s">
        <v>124</v>
      </c>
    </row>
    <row r="265" spans="1:4" ht="15.75" x14ac:dyDescent="0.25">
      <c r="A265" s="96" t="s">
        <v>240</v>
      </c>
      <c r="B265" s="96" t="s">
        <v>57</v>
      </c>
      <c r="C265" s="96">
        <v>44175</v>
      </c>
      <c r="D265" s="96" t="s">
        <v>124</v>
      </c>
    </row>
    <row r="266" spans="1:4" ht="15.75" x14ac:dyDescent="0.25">
      <c r="A266" s="96" t="s">
        <v>240</v>
      </c>
      <c r="B266" s="96" t="s">
        <v>60</v>
      </c>
      <c r="C266" s="96">
        <v>43761</v>
      </c>
      <c r="D266" s="96" t="s">
        <v>124</v>
      </c>
    </row>
    <row r="267" spans="1:4" ht="15.75" x14ac:dyDescent="0.25">
      <c r="A267" s="96" t="s">
        <v>240</v>
      </c>
      <c r="B267" s="96" t="s">
        <v>60</v>
      </c>
      <c r="C267" s="96">
        <v>43873</v>
      </c>
      <c r="D267" s="96" t="s">
        <v>124</v>
      </c>
    </row>
    <row r="268" spans="1:4" ht="15.75" x14ac:dyDescent="0.25">
      <c r="A268" s="96" t="s">
        <v>240</v>
      </c>
      <c r="B268" s="96" t="s">
        <v>60</v>
      </c>
      <c r="C268" s="96">
        <v>43963</v>
      </c>
      <c r="D268" s="96" t="s">
        <v>124</v>
      </c>
    </row>
    <row r="269" spans="1:4" ht="15.75" x14ac:dyDescent="0.25">
      <c r="A269" s="96" t="s">
        <v>240</v>
      </c>
      <c r="B269" s="96" t="s">
        <v>60</v>
      </c>
      <c r="C269" s="96">
        <v>44033</v>
      </c>
      <c r="D269" s="96" t="s">
        <v>124</v>
      </c>
    </row>
    <row r="270" spans="1:4" ht="15.75" x14ac:dyDescent="0.25">
      <c r="A270" s="96" t="s">
        <v>240</v>
      </c>
      <c r="B270" s="96" t="s">
        <v>60</v>
      </c>
      <c r="C270" s="96">
        <v>44105</v>
      </c>
      <c r="D270" s="96" t="s">
        <v>124</v>
      </c>
    </row>
    <row r="271" spans="1:4" ht="15.75" x14ac:dyDescent="0.25">
      <c r="A271" s="96" t="s">
        <v>240</v>
      </c>
      <c r="B271" s="96" t="s">
        <v>60</v>
      </c>
      <c r="C271" s="96">
        <v>44175</v>
      </c>
      <c r="D271" s="96" t="s">
        <v>124</v>
      </c>
    </row>
    <row r="272" spans="1:4" ht="15.75" x14ac:dyDescent="0.25">
      <c r="A272" s="96" t="s">
        <v>240</v>
      </c>
      <c r="B272" s="96" t="s">
        <v>0</v>
      </c>
      <c r="C272" s="96">
        <v>43761</v>
      </c>
      <c r="D272" s="96">
        <v>12</v>
      </c>
    </row>
    <row r="273" spans="1:4" ht="15.75" x14ac:dyDescent="0.25">
      <c r="A273" s="96" t="s">
        <v>240</v>
      </c>
      <c r="B273" s="96" t="s">
        <v>0</v>
      </c>
      <c r="C273" s="96">
        <v>43873</v>
      </c>
      <c r="D273" s="96">
        <v>13</v>
      </c>
    </row>
    <row r="274" spans="1:4" ht="15.75" x14ac:dyDescent="0.25">
      <c r="A274" s="96" t="s">
        <v>240</v>
      </c>
      <c r="B274" s="96" t="s">
        <v>0</v>
      </c>
      <c r="C274" s="96">
        <v>43963</v>
      </c>
      <c r="D274" s="96">
        <v>14</v>
      </c>
    </row>
    <row r="275" spans="1:4" ht="15.75" x14ac:dyDescent="0.25">
      <c r="A275" s="96" t="s">
        <v>240</v>
      </c>
      <c r="B275" s="96" t="s">
        <v>0</v>
      </c>
      <c r="C275" s="96">
        <v>44033</v>
      </c>
      <c r="D275" s="96" t="s">
        <v>124</v>
      </c>
    </row>
    <row r="276" spans="1:4" ht="15.75" x14ac:dyDescent="0.25">
      <c r="A276" s="96" t="s">
        <v>240</v>
      </c>
      <c r="B276" s="96" t="s">
        <v>0</v>
      </c>
      <c r="C276" s="96">
        <v>44105</v>
      </c>
      <c r="D276" s="96" t="s">
        <v>124</v>
      </c>
    </row>
    <row r="277" spans="1:4" ht="15.75" x14ac:dyDescent="0.25">
      <c r="A277" s="96" t="s">
        <v>240</v>
      </c>
      <c r="B277" s="96" t="s">
        <v>0</v>
      </c>
      <c r="C277" s="96">
        <v>44175</v>
      </c>
      <c r="D277" s="96">
        <v>15</v>
      </c>
    </row>
    <row r="278" spans="1:4" ht="15.75" x14ac:dyDescent="0.25">
      <c r="A278" s="96" t="s">
        <v>240</v>
      </c>
      <c r="B278" s="96" t="s">
        <v>91</v>
      </c>
      <c r="C278" s="96">
        <v>43761</v>
      </c>
      <c r="D278" s="96">
        <v>3.4</v>
      </c>
    </row>
    <row r="279" spans="1:4" ht="15.75" x14ac:dyDescent="0.25">
      <c r="A279" s="96" t="s">
        <v>240</v>
      </c>
      <c r="B279" s="96" t="s">
        <v>91</v>
      </c>
      <c r="C279" s="96">
        <v>43873</v>
      </c>
      <c r="D279" s="96">
        <v>3.5</v>
      </c>
    </row>
    <row r="280" spans="1:4" ht="15.75" x14ac:dyDescent="0.25">
      <c r="A280" s="96" t="s">
        <v>240</v>
      </c>
      <c r="B280" s="96" t="s">
        <v>91</v>
      </c>
      <c r="C280" s="96">
        <v>43963</v>
      </c>
      <c r="D280" s="96">
        <v>3.8</v>
      </c>
    </row>
    <row r="281" spans="1:4" ht="15.75" x14ac:dyDescent="0.25">
      <c r="A281" s="96" t="s">
        <v>240</v>
      </c>
      <c r="B281" s="96" t="s">
        <v>91</v>
      </c>
      <c r="C281" s="96">
        <v>44033</v>
      </c>
      <c r="D281" s="96">
        <v>3.9</v>
      </c>
    </row>
    <row r="282" spans="1:4" ht="15.75" x14ac:dyDescent="0.25">
      <c r="A282" s="96" t="s">
        <v>240</v>
      </c>
      <c r="B282" s="96" t="s">
        <v>91</v>
      </c>
      <c r="C282" s="96">
        <v>44105</v>
      </c>
      <c r="D282" s="96">
        <v>4.2</v>
      </c>
    </row>
    <row r="283" spans="1:4" ht="15.75" x14ac:dyDescent="0.25">
      <c r="A283" s="96" t="s">
        <v>240</v>
      </c>
      <c r="B283" s="96" t="s">
        <v>91</v>
      </c>
      <c r="C283" s="96">
        <v>44175</v>
      </c>
      <c r="D283" s="96">
        <v>3.6</v>
      </c>
    </row>
    <row r="284" spans="1:4" ht="15.75" x14ac:dyDescent="0.25">
      <c r="A284" s="96" t="s">
        <v>240</v>
      </c>
      <c r="B284" s="96" t="s">
        <v>99</v>
      </c>
      <c r="C284" s="96">
        <v>43761</v>
      </c>
      <c r="D284" s="96" t="s">
        <v>124</v>
      </c>
    </row>
    <row r="285" spans="1:4" ht="15.75" x14ac:dyDescent="0.25">
      <c r="A285" s="96" t="s">
        <v>240</v>
      </c>
      <c r="B285" s="96" t="s">
        <v>99</v>
      </c>
      <c r="C285" s="96">
        <v>43873</v>
      </c>
      <c r="D285" s="96" t="s">
        <v>124</v>
      </c>
    </row>
    <row r="286" spans="1:4" ht="15.75" x14ac:dyDescent="0.25">
      <c r="A286" s="96" t="s">
        <v>240</v>
      </c>
      <c r="B286" s="96" t="s">
        <v>99</v>
      </c>
      <c r="C286" s="96">
        <v>43963</v>
      </c>
      <c r="D286" s="96" t="s">
        <v>124</v>
      </c>
    </row>
    <row r="287" spans="1:4" ht="15.75" x14ac:dyDescent="0.25">
      <c r="A287" s="96" t="s">
        <v>240</v>
      </c>
      <c r="B287" s="96" t="s">
        <v>99</v>
      </c>
      <c r="C287" s="96">
        <v>44033</v>
      </c>
      <c r="D287" s="96" t="s">
        <v>124</v>
      </c>
    </row>
    <row r="288" spans="1:4" ht="15.75" x14ac:dyDescent="0.25">
      <c r="A288" s="96" t="s">
        <v>240</v>
      </c>
      <c r="B288" s="96" t="s">
        <v>99</v>
      </c>
      <c r="C288" s="96">
        <v>44105</v>
      </c>
      <c r="D288" s="96" t="s">
        <v>124</v>
      </c>
    </row>
    <row r="289" spans="1:4" ht="15.75" x14ac:dyDescent="0.25">
      <c r="A289" s="96" t="s">
        <v>240</v>
      </c>
      <c r="B289" s="96" t="s">
        <v>99</v>
      </c>
      <c r="C289" s="96">
        <v>44175</v>
      </c>
      <c r="D289" s="96" t="s">
        <v>124</v>
      </c>
    </row>
    <row r="290" spans="1:4" ht="15.75" x14ac:dyDescent="0.25">
      <c r="A290" s="96" t="s">
        <v>240</v>
      </c>
      <c r="B290" s="96" t="s">
        <v>8</v>
      </c>
      <c r="C290" s="96">
        <v>43761</v>
      </c>
      <c r="D290" s="96" t="s">
        <v>124</v>
      </c>
    </row>
    <row r="291" spans="1:4" ht="15.75" x14ac:dyDescent="0.25">
      <c r="A291" s="96" t="s">
        <v>240</v>
      </c>
      <c r="B291" s="96" t="s">
        <v>8</v>
      </c>
      <c r="C291" s="96">
        <v>43873</v>
      </c>
      <c r="D291" s="96" t="s">
        <v>124</v>
      </c>
    </row>
    <row r="292" spans="1:4" ht="15.75" x14ac:dyDescent="0.25">
      <c r="A292" s="96" t="s">
        <v>240</v>
      </c>
      <c r="B292" s="96" t="s">
        <v>8</v>
      </c>
      <c r="C292" s="96">
        <v>43963</v>
      </c>
      <c r="D292" s="96" t="s">
        <v>124</v>
      </c>
    </row>
    <row r="293" spans="1:4" ht="15.75" x14ac:dyDescent="0.25">
      <c r="A293" s="96" t="s">
        <v>240</v>
      </c>
      <c r="B293" s="96" t="s">
        <v>8</v>
      </c>
      <c r="C293" s="96">
        <v>44033</v>
      </c>
      <c r="D293" s="96" t="s">
        <v>124</v>
      </c>
    </row>
    <row r="294" spans="1:4" ht="15.75" x14ac:dyDescent="0.25">
      <c r="A294" s="96" t="s">
        <v>240</v>
      </c>
      <c r="B294" s="96" t="s">
        <v>8</v>
      </c>
      <c r="C294" s="96">
        <v>44105</v>
      </c>
      <c r="D294" s="96" t="s">
        <v>124</v>
      </c>
    </row>
    <row r="295" spans="1:4" ht="15.75" x14ac:dyDescent="0.25">
      <c r="A295" s="96" t="s">
        <v>240</v>
      </c>
      <c r="B295" s="96" t="s">
        <v>8</v>
      </c>
      <c r="C295" s="96">
        <v>44175</v>
      </c>
      <c r="D295" s="96" t="s">
        <v>124</v>
      </c>
    </row>
    <row r="296" spans="1:4" ht="15.75" x14ac:dyDescent="0.25">
      <c r="A296" s="96" t="s">
        <v>240</v>
      </c>
      <c r="B296" s="96" t="s">
        <v>96</v>
      </c>
      <c r="C296" s="96">
        <v>43761</v>
      </c>
      <c r="D296" s="96">
        <v>9</v>
      </c>
    </row>
    <row r="297" spans="1:4" ht="15.75" x14ac:dyDescent="0.25">
      <c r="A297" s="96" t="s">
        <v>240</v>
      </c>
      <c r="B297" s="96" t="s">
        <v>96</v>
      </c>
      <c r="C297" s="96">
        <v>43873</v>
      </c>
      <c r="D297" s="96">
        <v>9.9</v>
      </c>
    </row>
    <row r="298" spans="1:4" ht="15.75" x14ac:dyDescent="0.25">
      <c r="A298" s="96" t="s">
        <v>240</v>
      </c>
      <c r="B298" s="96" t="s">
        <v>96</v>
      </c>
      <c r="C298" s="96">
        <v>43963</v>
      </c>
      <c r="D298" s="96">
        <v>11</v>
      </c>
    </row>
    <row r="299" spans="1:4" ht="15.75" x14ac:dyDescent="0.25">
      <c r="A299" s="96" t="s">
        <v>240</v>
      </c>
      <c r="B299" s="96" t="s">
        <v>96</v>
      </c>
      <c r="C299" s="96">
        <v>44033</v>
      </c>
      <c r="D299" s="96">
        <v>10</v>
      </c>
    </row>
    <row r="300" spans="1:4" ht="15.75" x14ac:dyDescent="0.25">
      <c r="A300" s="96" t="s">
        <v>240</v>
      </c>
      <c r="B300" s="96" t="s">
        <v>96</v>
      </c>
      <c r="C300" s="96">
        <v>44105</v>
      </c>
      <c r="D300" s="96">
        <v>11</v>
      </c>
    </row>
    <row r="301" spans="1:4" ht="15.75" x14ac:dyDescent="0.25">
      <c r="A301" s="96" t="s">
        <v>240</v>
      </c>
      <c r="B301" s="96" t="s">
        <v>96</v>
      </c>
      <c r="C301" s="96">
        <v>44175</v>
      </c>
      <c r="D301" s="96">
        <v>10</v>
      </c>
    </row>
    <row r="302" spans="1:4" ht="15.75" x14ac:dyDescent="0.25">
      <c r="A302" s="96" t="s">
        <v>240</v>
      </c>
      <c r="B302" s="96" t="s">
        <v>1</v>
      </c>
      <c r="C302" s="96">
        <v>43761</v>
      </c>
      <c r="D302" s="96">
        <v>20</v>
      </c>
    </row>
    <row r="303" spans="1:4" ht="15.75" x14ac:dyDescent="0.25">
      <c r="A303" s="96" t="s">
        <v>240</v>
      </c>
      <c r="B303" s="96" t="s">
        <v>1</v>
      </c>
      <c r="C303" s="96">
        <v>43873</v>
      </c>
      <c r="D303" s="96">
        <v>22</v>
      </c>
    </row>
    <row r="304" spans="1:4" ht="15.75" x14ac:dyDescent="0.25">
      <c r="A304" s="96" t="s">
        <v>240</v>
      </c>
      <c r="B304" s="96" t="s">
        <v>1</v>
      </c>
      <c r="C304" s="96">
        <v>43963</v>
      </c>
      <c r="D304" s="96">
        <v>25</v>
      </c>
    </row>
    <row r="305" spans="1:4" ht="15.75" x14ac:dyDescent="0.25">
      <c r="A305" s="96" t="s">
        <v>240</v>
      </c>
      <c r="B305" s="96" t="s">
        <v>1</v>
      </c>
      <c r="C305" s="96">
        <v>44033</v>
      </c>
      <c r="D305" s="96">
        <v>23</v>
      </c>
    </row>
    <row r="306" spans="1:4" ht="15.75" x14ac:dyDescent="0.25">
      <c r="A306" s="96" t="s">
        <v>240</v>
      </c>
      <c r="B306" s="96" t="s">
        <v>1</v>
      </c>
      <c r="C306" s="96">
        <v>44105</v>
      </c>
      <c r="D306" s="96">
        <v>25</v>
      </c>
    </row>
    <row r="307" spans="1:4" ht="15.75" x14ac:dyDescent="0.25">
      <c r="A307" s="96" t="s">
        <v>240</v>
      </c>
      <c r="B307" s="96" t="s">
        <v>1</v>
      </c>
      <c r="C307" s="96">
        <v>44175</v>
      </c>
      <c r="D307" s="96">
        <v>21</v>
      </c>
    </row>
    <row r="308" spans="1:4" ht="15.75" x14ac:dyDescent="0.25">
      <c r="A308" s="96" t="s">
        <v>240</v>
      </c>
      <c r="B308" s="96" t="s">
        <v>94</v>
      </c>
      <c r="C308" s="96">
        <v>43761</v>
      </c>
      <c r="D308" s="96">
        <v>10</v>
      </c>
    </row>
    <row r="309" spans="1:4" ht="15.75" x14ac:dyDescent="0.25">
      <c r="A309" s="96" t="s">
        <v>240</v>
      </c>
      <c r="B309" s="96" t="s">
        <v>94</v>
      </c>
      <c r="C309" s="96">
        <v>43873</v>
      </c>
      <c r="D309" s="96">
        <v>11</v>
      </c>
    </row>
    <row r="310" spans="1:4" ht="15.75" x14ac:dyDescent="0.25">
      <c r="A310" s="96" t="s">
        <v>240</v>
      </c>
      <c r="B310" s="96" t="s">
        <v>94</v>
      </c>
      <c r="C310" s="96">
        <v>43963</v>
      </c>
      <c r="D310" s="96">
        <v>12</v>
      </c>
    </row>
    <row r="311" spans="1:4" ht="15.75" x14ac:dyDescent="0.25">
      <c r="A311" s="96" t="s">
        <v>240</v>
      </c>
      <c r="B311" s="96" t="s">
        <v>94</v>
      </c>
      <c r="C311" s="96">
        <v>44033</v>
      </c>
      <c r="D311" s="96">
        <v>10</v>
      </c>
    </row>
    <row r="312" spans="1:4" ht="15.75" x14ac:dyDescent="0.25">
      <c r="A312" s="96" t="s">
        <v>240</v>
      </c>
      <c r="B312" s="96" t="s">
        <v>94</v>
      </c>
      <c r="C312" s="96">
        <v>44105</v>
      </c>
      <c r="D312" s="96">
        <v>12</v>
      </c>
    </row>
    <row r="313" spans="1:4" ht="15.75" x14ac:dyDescent="0.25">
      <c r="A313" s="96" t="s">
        <v>240</v>
      </c>
      <c r="B313" s="96" t="s">
        <v>94</v>
      </c>
      <c r="C313" s="96">
        <v>44175</v>
      </c>
      <c r="D313" s="96">
        <v>11</v>
      </c>
    </row>
    <row r="314" spans="1:4" ht="15.75" x14ac:dyDescent="0.25">
      <c r="A314" s="96" t="s">
        <v>240</v>
      </c>
      <c r="B314" s="96" t="s">
        <v>2</v>
      </c>
      <c r="C314" s="96">
        <v>43761</v>
      </c>
      <c r="D314" s="96">
        <v>1.2</v>
      </c>
    </row>
    <row r="315" spans="1:4" ht="15.75" x14ac:dyDescent="0.25">
      <c r="A315" s="96" t="s">
        <v>240</v>
      </c>
      <c r="B315" s="96" t="s">
        <v>2</v>
      </c>
      <c r="C315" s="96">
        <v>43873</v>
      </c>
      <c r="D315" s="96">
        <v>1.4</v>
      </c>
    </row>
    <row r="316" spans="1:4" ht="15.75" x14ac:dyDescent="0.25">
      <c r="A316" s="96" t="s">
        <v>240</v>
      </c>
      <c r="B316" s="96" t="s">
        <v>2</v>
      </c>
      <c r="C316" s="96">
        <v>43963</v>
      </c>
      <c r="D316" s="96">
        <v>1.9</v>
      </c>
    </row>
    <row r="317" spans="1:4" ht="15.75" x14ac:dyDescent="0.25">
      <c r="A317" s="96" t="s">
        <v>240</v>
      </c>
      <c r="B317" s="96" t="s">
        <v>2</v>
      </c>
      <c r="C317" s="96">
        <v>44033</v>
      </c>
      <c r="D317" s="96">
        <v>1.3</v>
      </c>
    </row>
    <row r="318" spans="1:4" ht="15.75" x14ac:dyDescent="0.25">
      <c r="A318" s="96" t="s">
        <v>240</v>
      </c>
      <c r="B318" s="96" t="s">
        <v>2</v>
      </c>
      <c r="C318" s="96">
        <v>44105</v>
      </c>
      <c r="D318" s="96">
        <v>1.4</v>
      </c>
    </row>
    <row r="319" spans="1:4" ht="15.75" x14ac:dyDescent="0.25">
      <c r="A319" s="96" t="s">
        <v>240</v>
      </c>
      <c r="B319" s="96" t="s">
        <v>2</v>
      </c>
      <c r="C319" s="96">
        <v>44175</v>
      </c>
      <c r="D319" s="96">
        <v>1.5</v>
      </c>
    </row>
    <row r="320" spans="1:4" ht="15.75" x14ac:dyDescent="0.25">
      <c r="A320" s="96" t="s">
        <v>240</v>
      </c>
      <c r="B320" s="96" t="s">
        <v>4</v>
      </c>
      <c r="C320" s="96">
        <v>43761</v>
      </c>
      <c r="D320" s="96">
        <v>19</v>
      </c>
    </row>
    <row r="321" spans="1:4" ht="15.75" x14ac:dyDescent="0.25">
      <c r="A321" s="96" t="s">
        <v>240</v>
      </c>
      <c r="B321" s="96" t="s">
        <v>4</v>
      </c>
      <c r="C321" s="96">
        <v>43873</v>
      </c>
      <c r="D321" s="96">
        <v>24</v>
      </c>
    </row>
    <row r="322" spans="1:4" ht="15.75" x14ac:dyDescent="0.25">
      <c r="A322" s="96" t="s">
        <v>240</v>
      </c>
      <c r="B322" s="96" t="s">
        <v>4</v>
      </c>
      <c r="C322" s="96">
        <v>43963</v>
      </c>
      <c r="D322" s="96">
        <v>26</v>
      </c>
    </row>
    <row r="323" spans="1:4" ht="15.75" x14ac:dyDescent="0.25">
      <c r="A323" s="96" t="s">
        <v>240</v>
      </c>
      <c r="B323" s="96" t="s">
        <v>4</v>
      </c>
      <c r="C323" s="96">
        <v>44033</v>
      </c>
      <c r="D323" s="96">
        <v>23</v>
      </c>
    </row>
    <row r="324" spans="1:4" ht="15.75" x14ac:dyDescent="0.25">
      <c r="A324" s="96" t="s">
        <v>240</v>
      </c>
      <c r="B324" s="96" t="s">
        <v>4</v>
      </c>
      <c r="C324" s="96">
        <v>44105</v>
      </c>
      <c r="D324" s="96">
        <v>30</v>
      </c>
    </row>
    <row r="325" spans="1:4" ht="15.75" x14ac:dyDescent="0.25">
      <c r="A325" s="96" t="s">
        <v>240</v>
      </c>
      <c r="B325" s="96" t="s">
        <v>4</v>
      </c>
      <c r="C325" s="96">
        <v>44175</v>
      </c>
      <c r="D325" s="96">
        <v>25</v>
      </c>
    </row>
    <row r="326" spans="1:4" ht="15.75" x14ac:dyDescent="0.25">
      <c r="A326" s="96" t="s">
        <v>240</v>
      </c>
      <c r="B326" s="96" t="s">
        <v>3</v>
      </c>
      <c r="C326" s="96">
        <v>43761</v>
      </c>
      <c r="D326" s="96">
        <v>7.4</v>
      </c>
    </row>
    <row r="327" spans="1:4" ht="15.75" x14ac:dyDescent="0.25">
      <c r="A327" s="96" t="s">
        <v>240</v>
      </c>
      <c r="B327" s="96" t="s">
        <v>3</v>
      </c>
      <c r="C327" s="96">
        <v>43873</v>
      </c>
      <c r="D327" s="96">
        <v>9</v>
      </c>
    </row>
    <row r="328" spans="1:4" ht="15.75" x14ac:dyDescent="0.25">
      <c r="A328" s="96" t="s">
        <v>240</v>
      </c>
      <c r="B328" s="96" t="s">
        <v>3</v>
      </c>
      <c r="C328" s="96">
        <v>43963</v>
      </c>
      <c r="D328" s="96">
        <v>12</v>
      </c>
    </row>
    <row r="329" spans="1:4" ht="15.75" x14ac:dyDescent="0.25">
      <c r="A329" s="96" t="s">
        <v>240</v>
      </c>
      <c r="B329" s="96" t="s">
        <v>3</v>
      </c>
      <c r="C329" s="96">
        <v>44033</v>
      </c>
      <c r="D329" s="96">
        <v>8.3000000000000007</v>
      </c>
    </row>
    <row r="330" spans="1:4" ht="15.75" x14ac:dyDescent="0.25">
      <c r="A330" s="96" t="s">
        <v>240</v>
      </c>
      <c r="B330" s="96" t="s">
        <v>3</v>
      </c>
      <c r="C330" s="96">
        <v>44105</v>
      </c>
      <c r="D330" s="96">
        <v>9</v>
      </c>
    </row>
    <row r="331" spans="1:4" ht="15.75" x14ac:dyDescent="0.25">
      <c r="A331" s="96" t="s">
        <v>240</v>
      </c>
      <c r="B331" s="96" t="s">
        <v>3</v>
      </c>
      <c r="C331" s="96">
        <v>44175</v>
      </c>
      <c r="D331" s="96">
        <v>11</v>
      </c>
    </row>
    <row r="332" spans="1:4" ht="15.75" x14ac:dyDescent="0.25">
      <c r="A332" s="96" t="s">
        <v>240</v>
      </c>
      <c r="B332" s="96" t="s">
        <v>5</v>
      </c>
      <c r="C332" s="96">
        <v>43761</v>
      </c>
      <c r="D332" s="96">
        <v>0.52</v>
      </c>
    </row>
    <row r="333" spans="1:4" ht="15.75" x14ac:dyDescent="0.25">
      <c r="A333" s="96" t="s">
        <v>240</v>
      </c>
      <c r="B333" s="96" t="s">
        <v>5</v>
      </c>
      <c r="C333" s="96">
        <v>43873</v>
      </c>
      <c r="D333" s="96">
        <v>0.48</v>
      </c>
    </row>
    <row r="334" spans="1:4" ht="15.75" x14ac:dyDescent="0.25">
      <c r="A334" s="96" t="s">
        <v>240</v>
      </c>
      <c r="B334" s="96" t="s">
        <v>5</v>
      </c>
      <c r="C334" s="96">
        <v>43963</v>
      </c>
      <c r="D334" s="96">
        <v>0.56000000000000005</v>
      </c>
    </row>
    <row r="335" spans="1:4" ht="15.75" x14ac:dyDescent="0.25">
      <c r="A335" s="96" t="s">
        <v>240</v>
      </c>
      <c r="B335" s="96" t="s">
        <v>5</v>
      </c>
      <c r="C335" s="96">
        <v>44033</v>
      </c>
      <c r="D335" s="96" t="s">
        <v>124</v>
      </c>
    </row>
    <row r="336" spans="1:4" ht="15.75" x14ac:dyDescent="0.25">
      <c r="A336" s="96" t="s">
        <v>240</v>
      </c>
      <c r="B336" s="96" t="s">
        <v>5</v>
      </c>
      <c r="C336" s="96">
        <v>44105</v>
      </c>
      <c r="D336" s="96" t="s">
        <v>124</v>
      </c>
    </row>
    <row r="337" spans="1:4" ht="15.75" x14ac:dyDescent="0.25">
      <c r="A337" s="96" t="s">
        <v>240</v>
      </c>
      <c r="B337" s="96" t="s">
        <v>5</v>
      </c>
      <c r="C337" s="96">
        <v>44175</v>
      </c>
      <c r="D337" s="96">
        <v>0.67</v>
      </c>
    </row>
    <row r="338" spans="1:4" ht="15.75" x14ac:dyDescent="0.25">
      <c r="A338" s="96" t="s">
        <v>240</v>
      </c>
      <c r="B338" s="96" t="s">
        <v>246</v>
      </c>
      <c r="C338" s="96">
        <v>43761</v>
      </c>
      <c r="D338" s="96" t="s">
        <v>124</v>
      </c>
    </row>
    <row r="339" spans="1:4" ht="15.75" x14ac:dyDescent="0.25">
      <c r="A339" s="96" t="s">
        <v>240</v>
      </c>
      <c r="B339" s="96" t="s">
        <v>246</v>
      </c>
      <c r="C339" s="96">
        <v>43873</v>
      </c>
      <c r="D339" s="96" t="s">
        <v>124</v>
      </c>
    </row>
    <row r="340" spans="1:4" ht="15.75" x14ac:dyDescent="0.25">
      <c r="A340" s="96" t="s">
        <v>240</v>
      </c>
      <c r="B340" s="96" t="s">
        <v>246</v>
      </c>
      <c r="C340" s="96">
        <v>43963</v>
      </c>
      <c r="D340" s="96" t="s">
        <v>124</v>
      </c>
    </row>
    <row r="341" spans="1:4" ht="15.75" x14ac:dyDescent="0.25">
      <c r="A341" s="96" t="s">
        <v>240</v>
      </c>
      <c r="B341" s="96" t="s">
        <v>246</v>
      </c>
      <c r="C341" s="96">
        <v>44033</v>
      </c>
      <c r="D341" s="96" t="s">
        <v>124</v>
      </c>
    </row>
    <row r="342" spans="1:4" ht="15.75" x14ac:dyDescent="0.25">
      <c r="A342" s="96" t="s">
        <v>240</v>
      </c>
      <c r="B342" s="96" t="s">
        <v>246</v>
      </c>
      <c r="C342" s="96">
        <v>44105</v>
      </c>
      <c r="D342" s="96" t="s">
        <v>124</v>
      </c>
    </row>
    <row r="343" spans="1:4" ht="15.75" x14ac:dyDescent="0.25">
      <c r="A343" s="96" t="s">
        <v>240</v>
      </c>
      <c r="B343" s="96" t="s">
        <v>246</v>
      </c>
      <c r="C343" s="96">
        <v>44175</v>
      </c>
      <c r="D343" s="96" t="s">
        <v>124</v>
      </c>
    </row>
    <row r="344" spans="1:4" ht="15.75" x14ac:dyDescent="0.25">
      <c r="A344" s="96" t="s">
        <v>240</v>
      </c>
      <c r="B344" s="96" t="s">
        <v>101</v>
      </c>
      <c r="C344" s="96">
        <v>43761</v>
      </c>
      <c r="D344" s="96" t="s">
        <v>124</v>
      </c>
    </row>
    <row r="345" spans="1:4" ht="15.75" x14ac:dyDescent="0.25">
      <c r="A345" s="96" t="s">
        <v>240</v>
      </c>
      <c r="B345" s="96" t="s">
        <v>101</v>
      </c>
      <c r="C345" s="96">
        <v>43873</v>
      </c>
      <c r="D345" s="96" t="s">
        <v>124</v>
      </c>
    </row>
    <row r="346" spans="1:4" ht="15.75" x14ac:dyDescent="0.25">
      <c r="A346" s="96" t="s">
        <v>240</v>
      </c>
      <c r="B346" s="96" t="s">
        <v>101</v>
      </c>
      <c r="C346" s="96">
        <v>43963</v>
      </c>
      <c r="D346" s="96" t="s">
        <v>124</v>
      </c>
    </row>
    <row r="347" spans="1:4" ht="15.75" x14ac:dyDescent="0.25">
      <c r="A347" s="96" t="s">
        <v>240</v>
      </c>
      <c r="B347" s="96" t="s">
        <v>101</v>
      </c>
      <c r="C347" s="96">
        <v>44033</v>
      </c>
      <c r="D347" s="96" t="s">
        <v>124</v>
      </c>
    </row>
    <row r="348" spans="1:4" ht="15.75" x14ac:dyDescent="0.25">
      <c r="A348" s="96" t="s">
        <v>240</v>
      </c>
      <c r="B348" s="96" t="s">
        <v>101</v>
      </c>
      <c r="C348" s="96">
        <v>44105</v>
      </c>
      <c r="D348" s="96" t="s">
        <v>124</v>
      </c>
    </row>
    <row r="349" spans="1:4" ht="15.75" x14ac:dyDescent="0.25">
      <c r="A349" s="96" t="s">
        <v>240</v>
      </c>
      <c r="B349" s="96" t="s">
        <v>101</v>
      </c>
      <c r="C349" s="96">
        <v>44175</v>
      </c>
      <c r="D349" s="96" t="s">
        <v>124</v>
      </c>
    </row>
    <row r="350" spans="1:4" ht="15.75" x14ac:dyDescent="0.25">
      <c r="A350" s="96" t="s">
        <v>240</v>
      </c>
      <c r="B350" s="96" t="s">
        <v>10</v>
      </c>
      <c r="C350" s="96">
        <v>43761</v>
      </c>
      <c r="D350" s="96" t="s">
        <v>124</v>
      </c>
    </row>
    <row r="351" spans="1:4" ht="15.75" x14ac:dyDescent="0.25">
      <c r="A351" s="96" t="s">
        <v>240</v>
      </c>
      <c r="B351" s="96" t="s">
        <v>10</v>
      </c>
      <c r="C351" s="96">
        <v>43873</v>
      </c>
      <c r="D351" s="96" t="s">
        <v>124</v>
      </c>
    </row>
    <row r="352" spans="1:4" ht="15.75" x14ac:dyDescent="0.25">
      <c r="A352" s="96" t="s">
        <v>240</v>
      </c>
      <c r="B352" s="96" t="s">
        <v>10</v>
      </c>
      <c r="C352" s="96">
        <v>43963</v>
      </c>
      <c r="D352" s="96" t="s">
        <v>124</v>
      </c>
    </row>
    <row r="353" spans="1:4" ht="15.75" x14ac:dyDescent="0.25">
      <c r="A353" s="96" t="s">
        <v>240</v>
      </c>
      <c r="B353" s="96" t="s">
        <v>10</v>
      </c>
      <c r="C353" s="96">
        <v>44033</v>
      </c>
      <c r="D353" s="96" t="s">
        <v>124</v>
      </c>
    </row>
    <row r="354" spans="1:4" ht="15.75" x14ac:dyDescent="0.25">
      <c r="A354" s="96" t="s">
        <v>240</v>
      </c>
      <c r="B354" s="96" t="s">
        <v>10</v>
      </c>
      <c r="C354" s="96">
        <v>44105</v>
      </c>
      <c r="D354" s="96" t="s">
        <v>124</v>
      </c>
    </row>
    <row r="355" spans="1:4" ht="15.75" x14ac:dyDescent="0.25">
      <c r="A355" s="96" t="s">
        <v>240</v>
      </c>
      <c r="B355" s="96" t="s">
        <v>10</v>
      </c>
      <c r="C355" s="96">
        <v>44175</v>
      </c>
      <c r="D355" s="96" t="s">
        <v>124</v>
      </c>
    </row>
    <row r="356" spans="1:4" ht="15.75" x14ac:dyDescent="0.25">
      <c r="A356" s="96" t="s">
        <v>241</v>
      </c>
      <c r="B356" s="96" t="s">
        <v>238</v>
      </c>
      <c r="C356" s="96">
        <v>43761</v>
      </c>
      <c r="D356" s="96" t="s">
        <v>124</v>
      </c>
    </row>
    <row r="357" spans="1:4" ht="15.75" x14ac:dyDescent="0.25">
      <c r="A357" s="96" t="s">
        <v>241</v>
      </c>
      <c r="B357" s="96" t="s">
        <v>238</v>
      </c>
      <c r="C357" s="96">
        <v>43873</v>
      </c>
      <c r="D357" s="96" t="s">
        <v>124</v>
      </c>
    </row>
    <row r="358" spans="1:4" ht="15.75" x14ac:dyDescent="0.25">
      <c r="A358" s="96" t="s">
        <v>241</v>
      </c>
      <c r="B358" s="96" t="s">
        <v>238</v>
      </c>
      <c r="C358" s="96">
        <v>43963</v>
      </c>
      <c r="D358" s="96" t="s">
        <v>124</v>
      </c>
    </row>
    <row r="359" spans="1:4" ht="15.75" x14ac:dyDescent="0.25">
      <c r="A359" s="96" t="s">
        <v>241</v>
      </c>
      <c r="B359" s="96" t="s">
        <v>238</v>
      </c>
      <c r="C359" s="96">
        <v>44034</v>
      </c>
      <c r="D359" s="96" t="s">
        <v>124</v>
      </c>
    </row>
    <row r="360" spans="1:4" ht="15.75" x14ac:dyDescent="0.25">
      <c r="A360" s="96" t="s">
        <v>241</v>
      </c>
      <c r="B360" s="96" t="s">
        <v>238</v>
      </c>
      <c r="C360" s="96">
        <v>44105</v>
      </c>
      <c r="D360" s="96" t="s">
        <v>124</v>
      </c>
    </row>
    <row r="361" spans="1:4" ht="15.75" x14ac:dyDescent="0.25">
      <c r="A361" s="96" t="s">
        <v>241</v>
      </c>
      <c r="B361" s="96" t="s">
        <v>238</v>
      </c>
      <c r="C361" s="96">
        <v>44175</v>
      </c>
      <c r="D361" s="96" t="s">
        <v>124</v>
      </c>
    </row>
    <row r="362" spans="1:4" ht="15.75" x14ac:dyDescent="0.25">
      <c r="A362" s="96" t="s">
        <v>241</v>
      </c>
      <c r="B362" s="96" t="s">
        <v>243</v>
      </c>
      <c r="C362" s="96">
        <v>43761</v>
      </c>
      <c r="D362" s="96" t="s">
        <v>124</v>
      </c>
    </row>
    <row r="363" spans="1:4" ht="15.75" x14ac:dyDescent="0.25">
      <c r="A363" s="96" t="s">
        <v>241</v>
      </c>
      <c r="B363" s="96" t="s">
        <v>243</v>
      </c>
      <c r="C363" s="96">
        <v>43873</v>
      </c>
      <c r="D363" s="96" t="s">
        <v>124</v>
      </c>
    </row>
    <row r="364" spans="1:4" ht="15.75" x14ac:dyDescent="0.25">
      <c r="A364" s="96" t="s">
        <v>241</v>
      </c>
      <c r="B364" s="96" t="s">
        <v>243</v>
      </c>
      <c r="C364" s="96">
        <v>43963</v>
      </c>
      <c r="D364" s="96" t="s">
        <v>124</v>
      </c>
    </row>
    <row r="365" spans="1:4" ht="15.75" x14ac:dyDescent="0.25">
      <c r="A365" s="96" t="s">
        <v>241</v>
      </c>
      <c r="B365" s="96" t="s">
        <v>243</v>
      </c>
      <c r="C365" s="96">
        <v>44034</v>
      </c>
      <c r="D365" s="96" t="s">
        <v>124</v>
      </c>
    </row>
    <row r="366" spans="1:4" ht="15.75" x14ac:dyDescent="0.25">
      <c r="A366" s="96" t="s">
        <v>241</v>
      </c>
      <c r="B366" s="96" t="s">
        <v>243</v>
      </c>
      <c r="C366" s="96">
        <v>44105</v>
      </c>
      <c r="D366" s="96" t="s">
        <v>124</v>
      </c>
    </row>
    <row r="367" spans="1:4" ht="15.75" x14ac:dyDescent="0.25">
      <c r="A367" s="96" t="s">
        <v>241</v>
      </c>
      <c r="B367" s="96" t="s">
        <v>243</v>
      </c>
      <c r="C367" s="96">
        <v>44175</v>
      </c>
      <c r="D367" s="96" t="s">
        <v>124</v>
      </c>
    </row>
    <row r="368" spans="1:4" ht="15.75" x14ac:dyDescent="0.25">
      <c r="A368" s="96" t="s">
        <v>241</v>
      </c>
      <c r="B368" s="96" t="s">
        <v>244</v>
      </c>
      <c r="C368" s="96">
        <v>43761</v>
      </c>
      <c r="D368" s="96" t="s">
        <v>124</v>
      </c>
    </row>
    <row r="369" spans="1:4" ht="15.75" x14ac:dyDescent="0.25">
      <c r="A369" s="96" t="s">
        <v>241</v>
      </c>
      <c r="B369" s="96" t="s">
        <v>244</v>
      </c>
      <c r="C369" s="96">
        <v>43873</v>
      </c>
      <c r="D369" s="96" t="s">
        <v>124</v>
      </c>
    </row>
    <row r="370" spans="1:4" ht="15.75" x14ac:dyDescent="0.25">
      <c r="A370" s="96" t="s">
        <v>241</v>
      </c>
      <c r="B370" s="96" t="s">
        <v>244</v>
      </c>
      <c r="C370" s="96">
        <v>43963</v>
      </c>
      <c r="D370" s="96" t="s">
        <v>124</v>
      </c>
    </row>
    <row r="371" spans="1:4" ht="15.75" x14ac:dyDescent="0.25">
      <c r="A371" s="96" t="s">
        <v>241</v>
      </c>
      <c r="B371" s="96" t="s">
        <v>244</v>
      </c>
      <c r="C371" s="96">
        <v>44034</v>
      </c>
      <c r="D371" s="96" t="s">
        <v>124</v>
      </c>
    </row>
    <row r="372" spans="1:4" ht="15.75" x14ac:dyDescent="0.25">
      <c r="A372" s="96" t="s">
        <v>241</v>
      </c>
      <c r="B372" s="96" t="s">
        <v>244</v>
      </c>
      <c r="C372" s="96">
        <v>44105</v>
      </c>
      <c r="D372" s="96" t="s">
        <v>124</v>
      </c>
    </row>
    <row r="373" spans="1:4" ht="15.75" x14ac:dyDescent="0.25">
      <c r="A373" s="96" t="s">
        <v>241</v>
      </c>
      <c r="B373" s="96" t="s">
        <v>244</v>
      </c>
      <c r="C373" s="96">
        <v>44175</v>
      </c>
      <c r="D373" s="96" t="s">
        <v>124</v>
      </c>
    </row>
    <row r="374" spans="1:4" ht="15.75" x14ac:dyDescent="0.25">
      <c r="A374" s="96" t="s">
        <v>241</v>
      </c>
      <c r="B374" s="96" t="s">
        <v>245</v>
      </c>
      <c r="C374" s="96">
        <v>43761</v>
      </c>
      <c r="D374" s="96" t="s">
        <v>124</v>
      </c>
    </row>
    <row r="375" spans="1:4" ht="15.75" x14ac:dyDescent="0.25">
      <c r="A375" s="96" t="s">
        <v>241</v>
      </c>
      <c r="B375" s="96" t="s">
        <v>245</v>
      </c>
      <c r="C375" s="96">
        <v>43873</v>
      </c>
      <c r="D375" s="96" t="s">
        <v>124</v>
      </c>
    </row>
    <row r="376" spans="1:4" ht="15.75" x14ac:dyDescent="0.25">
      <c r="A376" s="96" t="s">
        <v>241</v>
      </c>
      <c r="B376" s="96" t="s">
        <v>245</v>
      </c>
      <c r="C376" s="96">
        <v>43963</v>
      </c>
      <c r="D376" s="96" t="s">
        <v>124</v>
      </c>
    </row>
    <row r="377" spans="1:4" ht="15.75" x14ac:dyDescent="0.25">
      <c r="A377" s="96" t="s">
        <v>241</v>
      </c>
      <c r="B377" s="96" t="s">
        <v>245</v>
      </c>
      <c r="C377" s="96">
        <v>44034</v>
      </c>
      <c r="D377" s="96" t="s">
        <v>124</v>
      </c>
    </row>
    <row r="378" spans="1:4" ht="15.75" x14ac:dyDescent="0.25">
      <c r="A378" s="96" t="s">
        <v>241</v>
      </c>
      <c r="B378" s="96" t="s">
        <v>245</v>
      </c>
      <c r="C378" s="96">
        <v>44105</v>
      </c>
      <c r="D378" s="96" t="s">
        <v>124</v>
      </c>
    </row>
    <row r="379" spans="1:4" ht="15.75" x14ac:dyDescent="0.25">
      <c r="A379" s="96" t="s">
        <v>241</v>
      </c>
      <c r="B379" s="96" t="s">
        <v>245</v>
      </c>
      <c r="C379" s="96">
        <v>44175</v>
      </c>
      <c r="D379" s="96" t="s">
        <v>124</v>
      </c>
    </row>
    <row r="380" spans="1:4" ht="15.75" x14ac:dyDescent="0.25">
      <c r="A380" s="96" t="s">
        <v>241</v>
      </c>
      <c r="B380" s="96" t="s">
        <v>57</v>
      </c>
      <c r="C380" s="96">
        <v>43761</v>
      </c>
      <c r="D380" s="96" t="s">
        <v>124</v>
      </c>
    </row>
    <row r="381" spans="1:4" ht="15.75" x14ac:dyDescent="0.25">
      <c r="A381" s="96" t="s">
        <v>241</v>
      </c>
      <c r="B381" s="96" t="s">
        <v>57</v>
      </c>
      <c r="C381" s="96">
        <v>43873</v>
      </c>
      <c r="D381" s="96" t="s">
        <v>124</v>
      </c>
    </row>
    <row r="382" spans="1:4" ht="15.75" x14ac:dyDescent="0.25">
      <c r="A382" s="96" t="s">
        <v>241</v>
      </c>
      <c r="B382" s="96" t="s">
        <v>57</v>
      </c>
      <c r="C382" s="96">
        <v>43963</v>
      </c>
      <c r="D382" s="96" t="s">
        <v>124</v>
      </c>
    </row>
    <row r="383" spans="1:4" ht="15.75" x14ac:dyDescent="0.25">
      <c r="A383" s="96" t="s">
        <v>241</v>
      </c>
      <c r="B383" s="96" t="s">
        <v>57</v>
      </c>
      <c r="C383" s="96">
        <v>44034</v>
      </c>
      <c r="D383" s="96" t="s">
        <v>124</v>
      </c>
    </row>
    <row r="384" spans="1:4" ht="15.75" x14ac:dyDescent="0.25">
      <c r="A384" s="96" t="s">
        <v>241</v>
      </c>
      <c r="B384" s="96" t="s">
        <v>57</v>
      </c>
      <c r="C384" s="96">
        <v>44105</v>
      </c>
      <c r="D384" s="96" t="s">
        <v>124</v>
      </c>
    </row>
    <row r="385" spans="1:4" ht="15.75" x14ac:dyDescent="0.25">
      <c r="A385" s="96" t="s">
        <v>241</v>
      </c>
      <c r="B385" s="96" t="s">
        <v>57</v>
      </c>
      <c r="C385" s="96">
        <v>44175</v>
      </c>
      <c r="D385" s="96" t="s">
        <v>124</v>
      </c>
    </row>
    <row r="386" spans="1:4" ht="15.75" x14ac:dyDescent="0.25">
      <c r="A386" s="96" t="s">
        <v>241</v>
      </c>
      <c r="B386" s="96" t="s">
        <v>60</v>
      </c>
      <c r="C386" s="96">
        <v>43761</v>
      </c>
      <c r="D386" s="96" t="s">
        <v>124</v>
      </c>
    </row>
    <row r="387" spans="1:4" ht="15.75" x14ac:dyDescent="0.25">
      <c r="A387" s="96" t="s">
        <v>241</v>
      </c>
      <c r="B387" s="96" t="s">
        <v>60</v>
      </c>
      <c r="C387" s="96">
        <v>43873</v>
      </c>
      <c r="D387" s="96" t="s">
        <v>124</v>
      </c>
    </row>
    <row r="388" spans="1:4" ht="15.75" x14ac:dyDescent="0.25">
      <c r="A388" s="96" t="s">
        <v>241</v>
      </c>
      <c r="B388" s="96" t="s">
        <v>60</v>
      </c>
      <c r="C388" s="96">
        <v>43963</v>
      </c>
      <c r="D388" s="96" t="s">
        <v>124</v>
      </c>
    </row>
    <row r="389" spans="1:4" ht="15.75" x14ac:dyDescent="0.25">
      <c r="A389" s="96" t="s">
        <v>241</v>
      </c>
      <c r="B389" s="96" t="s">
        <v>60</v>
      </c>
      <c r="C389" s="96">
        <v>44034</v>
      </c>
      <c r="D389" s="96" t="s">
        <v>124</v>
      </c>
    </row>
    <row r="390" spans="1:4" ht="15.75" x14ac:dyDescent="0.25">
      <c r="A390" s="96" t="s">
        <v>241</v>
      </c>
      <c r="B390" s="96" t="s">
        <v>60</v>
      </c>
      <c r="C390" s="96">
        <v>44105</v>
      </c>
      <c r="D390" s="96" t="s">
        <v>124</v>
      </c>
    </row>
    <row r="391" spans="1:4" ht="15.75" x14ac:dyDescent="0.25">
      <c r="A391" s="96" t="s">
        <v>241</v>
      </c>
      <c r="B391" s="96" t="s">
        <v>60</v>
      </c>
      <c r="C391" s="96">
        <v>44175</v>
      </c>
      <c r="D391" s="96" t="s">
        <v>124</v>
      </c>
    </row>
    <row r="392" spans="1:4" ht="15.75" x14ac:dyDescent="0.25">
      <c r="A392" s="96" t="s">
        <v>241</v>
      </c>
      <c r="B392" s="96" t="s">
        <v>0</v>
      </c>
      <c r="C392" s="96">
        <v>43761</v>
      </c>
      <c r="D392" s="96">
        <v>8.1999999999999993</v>
      </c>
    </row>
    <row r="393" spans="1:4" ht="15.75" x14ac:dyDescent="0.25">
      <c r="A393" s="96" t="s">
        <v>241</v>
      </c>
      <c r="B393" s="96" t="s">
        <v>0</v>
      </c>
      <c r="C393" s="96">
        <v>43873</v>
      </c>
      <c r="D393" s="96">
        <v>7.4</v>
      </c>
    </row>
    <row r="394" spans="1:4" ht="15.75" x14ac:dyDescent="0.25">
      <c r="A394" s="96" t="s">
        <v>241</v>
      </c>
      <c r="B394" s="96" t="s">
        <v>0</v>
      </c>
      <c r="C394" s="96">
        <v>43963</v>
      </c>
      <c r="D394" s="96">
        <v>5.5</v>
      </c>
    </row>
    <row r="395" spans="1:4" ht="15.75" x14ac:dyDescent="0.25">
      <c r="A395" s="96" t="s">
        <v>241</v>
      </c>
      <c r="B395" s="96" t="s">
        <v>0</v>
      </c>
      <c r="C395" s="96">
        <v>44034</v>
      </c>
      <c r="D395" s="96" t="s">
        <v>124</v>
      </c>
    </row>
    <row r="396" spans="1:4" ht="15.75" x14ac:dyDescent="0.25">
      <c r="A396" s="96" t="s">
        <v>241</v>
      </c>
      <c r="B396" s="96" t="s">
        <v>0</v>
      </c>
      <c r="C396" s="96">
        <v>44105</v>
      </c>
      <c r="D396" s="96" t="s">
        <v>124</v>
      </c>
    </row>
    <row r="397" spans="1:4" ht="15.75" x14ac:dyDescent="0.25">
      <c r="A397" s="96" t="s">
        <v>241</v>
      </c>
      <c r="B397" s="96" t="s">
        <v>0</v>
      </c>
      <c r="C397" s="96">
        <v>44175</v>
      </c>
      <c r="D397" s="96">
        <v>6.5</v>
      </c>
    </row>
    <row r="398" spans="1:4" ht="15.75" x14ac:dyDescent="0.25">
      <c r="A398" s="96" t="s">
        <v>241</v>
      </c>
      <c r="B398" s="96" t="s">
        <v>91</v>
      </c>
      <c r="C398" s="96">
        <v>43761</v>
      </c>
      <c r="D398" s="96">
        <v>2.5</v>
      </c>
    </row>
    <row r="399" spans="1:4" ht="15.75" x14ac:dyDescent="0.25">
      <c r="A399" s="96" t="s">
        <v>241</v>
      </c>
      <c r="B399" s="96" t="s">
        <v>91</v>
      </c>
      <c r="C399" s="96">
        <v>43873</v>
      </c>
      <c r="D399" s="96">
        <v>2.2000000000000002</v>
      </c>
    </row>
    <row r="400" spans="1:4" ht="15.75" x14ac:dyDescent="0.25">
      <c r="A400" s="96" t="s">
        <v>241</v>
      </c>
      <c r="B400" s="96" t="s">
        <v>91</v>
      </c>
      <c r="C400" s="96">
        <v>43963</v>
      </c>
      <c r="D400" s="96">
        <v>1.9</v>
      </c>
    </row>
    <row r="401" spans="1:4" ht="15.75" x14ac:dyDescent="0.25">
      <c r="A401" s="96" t="s">
        <v>241</v>
      </c>
      <c r="B401" s="96" t="s">
        <v>91</v>
      </c>
      <c r="C401" s="96">
        <v>44034</v>
      </c>
      <c r="D401" s="96">
        <v>1.9</v>
      </c>
    </row>
    <row r="402" spans="1:4" ht="15.75" x14ac:dyDescent="0.25">
      <c r="A402" s="96" t="s">
        <v>241</v>
      </c>
      <c r="B402" s="96" t="s">
        <v>91</v>
      </c>
      <c r="C402" s="96">
        <v>44105</v>
      </c>
      <c r="D402" s="96">
        <v>2.2000000000000002</v>
      </c>
    </row>
    <row r="403" spans="1:4" ht="15.75" x14ac:dyDescent="0.25">
      <c r="A403" s="96" t="s">
        <v>241</v>
      </c>
      <c r="B403" s="96" t="s">
        <v>91</v>
      </c>
      <c r="C403" s="96">
        <v>44175</v>
      </c>
      <c r="D403" s="96">
        <v>1.9</v>
      </c>
    </row>
    <row r="404" spans="1:4" ht="15.75" x14ac:dyDescent="0.25">
      <c r="A404" s="96" t="s">
        <v>241</v>
      </c>
      <c r="B404" s="96" t="s">
        <v>99</v>
      </c>
      <c r="C404" s="96">
        <v>43761</v>
      </c>
      <c r="D404" s="96" t="s">
        <v>124</v>
      </c>
    </row>
    <row r="405" spans="1:4" ht="15.75" x14ac:dyDescent="0.25">
      <c r="A405" s="96" t="s">
        <v>241</v>
      </c>
      <c r="B405" s="96" t="s">
        <v>99</v>
      </c>
      <c r="C405" s="96">
        <v>43873</v>
      </c>
      <c r="D405" s="96" t="s">
        <v>124</v>
      </c>
    </row>
    <row r="406" spans="1:4" ht="15.75" x14ac:dyDescent="0.25">
      <c r="A406" s="96" t="s">
        <v>241</v>
      </c>
      <c r="B406" s="96" t="s">
        <v>99</v>
      </c>
      <c r="C406" s="96">
        <v>43963</v>
      </c>
      <c r="D406" s="96" t="s">
        <v>124</v>
      </c>
    </row>
    <row r="407" spans="1:4" ht="15.75" x14ac:dyDescent="0.25">
      <c r="A407" s="96" t="s">
        <v>241</v>
      </c>
      <c r="B407" s="96" t="s">
        <v>99</v>
      </c>
      <c r="C407" s="96">
        <v>44034</v>
      </c>
      <c r="D407" s="96" t="s">
        <v>124</v>
      </c>
    </row>
    <row r="408" spans="1:4" ht="15.75" x14ac:dyDescent="0.25">
      <c r="A408" s="96" t="s">
        <v>241</v>
      </c>
      <c r="B408" s="96" t="s">
        <v>99</v>
      </c>
      <c r="C408" s="96">
        <v>44105</v>
      </c>
      <c r="D408" s="96" t="s">
        <v>124</v>
      </c>
    </row>
    <row r="409" spans="1:4" ht="15.75" x14ac:dyDescent="0.25">
      <c r="A409" s="96" t="s">
        <v>241</v>
      </c>
      <c r="B409" s="96" t="s">
        <v>99</v>
      </c>
      <c r="C409" s="96">
        <v>44175</v>
      </c>
      <c r="D409" s="96" t="s">
        <v>124</v>
      </c>
    </row>
    <row r="410" spans="1:4" ht="15.75" x14ac:dyDescent="0.25">
      <c r="A410" s="96" t="s">
        <v>241</v>
      </c>
      <c r="B410" s="96" t="s">
        <v>8</v>
      </c>
      <c r="C410" s="96">
        <v>43761</v>
      </c>
      <c r="D410" s="96" t="s">
        <v>124</v>
      </c>
    </row>
    <row r="411" spans="1:4" ht="15.75" x14ac:dyDescent="0.25">
      <c r="A411" s="96" t="s">
        <v>241</v>
      </c>
      <c r="B411" s="96" t="s">
        <v>8</v>
      </c>
      <c r="C411" s="96">
        <v>43873</v>
      </c>
      <c r="D411" s="96" t="s">
        <v>124</v>
      </c>
    </row>
    <row r="412" spans="1:4" ht="15.75" x14ac:dyDescent="0.25">
      <c r="A412" s="96" t="s">
        <v>241</v>
      </c>
      <c r="B412" s="96" t="s">
        <v>8</v>
      </c>
      <c r="C412" s="96">
        <v>43963</v>
      </c>
      <c r="D412" s="96" t="s">
        <v>124</v>
      </c>
    </row>
    <row r="413" spans="1:4" ht="15.75" x14ac:dyDescent="0.25">
      <c r="A413" s="96" t="s">
        <v>241</v>
      </c>
      <c r="B413" s="96" t="s">
        <v>8</v>
      </c>
      <c r="C413" s="96">
        <v>44034</v>
      </c>
      <c r="D413" s="96" t="s">
        <v>124</v>
      </c>
    </row>
    <row r="414" spans="1:4" ht="15.75" x14ac:dyDescent="0.25">
      <c r="A414" s="96" t="s">
        <v>241</v>
      </c>
      <c r="B414" s="96" t="s">
        <v>8</v>
      </c>
      <c r="C414" s="96">
        <v>44105</v>
      </c>
      <c r="D414" s="96" t="s">
        <v>124</v>
      </c>
    </row>
    <row r="415" spans="1:4" ht="15.75" x14ac:dyDescent="0.25">
      <c r="A415" s="96" t="s">
        <v>241</v>
      </c>
      <c r="B415" s="96" t="s">
        <v>8</v>
      </c>
      <c r="C415" s="96">
        <v>44175</v>
      </c>
      <c r="D415" s="96" t="s">
        <v>124</v>
      </c>
    </row>
    <row r="416" spans="1:4" ht="15.75" x14ac:dyDescent="0.25">
      <c r="A416" s="96" t="s">
        <v>241</v>
      </c>
      <c r="B416" s="96" t="s">
        <v>96</v>
      </c>
      <c r="C416" s="96">
        <v>43761</v>
      </c>
      <c r="D416" s="96">
        <v>6.1</v>
      </c>
    </row>
    <row r="417" spans="1:4" ht="15.75" x14ac:dyDescent="0.25">
      <c r="A417" s="96" t="s">
        <v>241</v>
      </c>
      <c r="B417" s="96" t="s">
        <v>96</v>
      </c>
      <c r="C417" s="96">
        <v>43873</v>
      </c>
      <c r="D417" s="96">
        <v>5.4</v>
      </c>
    </row>
    <row r="418" spans="1:4" ht="15.75" x14ac:dyDescent="0.25">
      <c r="A418" s="96" t="s">
        <v>241</v>
      </c>
      <c r="B418" s="96" t="s">
        <v>96</v>
      </c>
      <c r="C418" s="96">
        <v>43963</v>
      </c>
      <c r="D418" s="96">
        <v>5.3</v>
      </c>
    </row>
    <row r="419" spans="1:4" ht="15.75" x14ac:dyDescent="0.25">
      <c r="A419" s="96" t="s">
        <v>241</v>
      </c>
      <c r="B419" s="96" t="s">
        <v>96</v>
      </c>
      <c r="C419" s="96">
        <v>44034</v>
      </c>
      <c r="D419" s="96">
        <v>4.7</v>
      </c>
    </row>
    <row r="420" spans="1:4" ht="15.75" x14ac:dyDescent="0.25">
      <c r="A420" s="96" t="s">
        <v>241</v>
      </c>
      <c r="B420" s="96" t="s">
        <v>96</v>
      </c>
      <c r="C420" s="96">
        <v>44105</v>
      </c>
      <c r="D420" s="96">
        <v>5.8</v>
      </c>
    </row>
    <row r="421" spans="1:4" ht="15.75" x14ac:dyDescent="0.25">
      <c r="A421" s="96" t="s">
        <v>241</v>
      </c>
      <c r="B421" s="96" t="s">
        <v>96</v>
      </c>
      <c r="C421" s="96">
        <v>44175</v>
      </c>
      <c r="D421" s="96">
        <v>5.2</v>
      </c>
    </row>
    <row r="422" spans="1:4" ht="15.75" x14ac:dyDescent="0.25">
      <c r="A422" s="96" t="s">
        <v>241</v>
      </c>
      <c r="B422" s="96" t="s">
        <v>1</v>
      </c>
      <c r="C422" s="96">
        <v>43761</v>
      </c>
      <c r="D422" s="96">
        <v>16</v>
      </c>
    </row>
    <row r="423" spans="1:4" ht="15.75" x14ac:dyDescent="0.25">
      <c r="A423" s="96" t="s">
        <v>241</v>
      </c>
      <c r="B423" s="96" t="s">
        <v>1</v>
      </c>
      <c r="C423" s="96">
        <v>43873</v>
      </c>
      <c r="D423" s="96">
        <v>13</v>
      </c>
    </row>
    <row r="424" spans="1:4" ht="15.75" x14ac:dyDescent="0.25">
      <c r="A424" s="96" t="s">
        <v>241</v>
      </c>
      <c r="B424" s="96" t="s">
        <v>1</v>
      </c>
      <c r="C424" s="96">
        <v>43963</v>
      </c>
      <c r="D424" s="96">
        <v>11</v>
      </c>
    </row>
    <row r="425" spans="1:4" ht="15.75" x14ac:dyDescent="0.25">
      <c r="A425" s="96" t="s">
        <v>241</v>
      </c>
      <c r="B425" s="96" t="s">
        <v>1</v>
      </c>
      <c r="C425" s="96">
        <v>44034</v>
      </c>
      <c r="D425" s="96">
        <v>9.8000000000000007</v>
      </c>
    </row>
    <row r="426" spans="1:4" ht="15.75" x14ac:dyDescent="0.25">
      <c r="A426" s="96" t="s">
        <v>241</v>
      </c>
      <c r="B426" s="96" t="s">
        <v>1</v>
      </c>
      <c r="C426" s="96">
        <v>44105</v>
      </c>
      <c r="D426" s="96">
        <v>11</v>
      </c>
    </row>
    <row r="427" spans="1:4" ht="15.75" x14ac:dyDescent="0.25">
      <c r="A427" s="96" t="s">
        <v>241</v>
      </c>
      <c r="B427" s="96" t="s">
        <v>1</v>
      </c>
      <c r="C427" s="96">
        <v>44175</v>
      </c>
      <c r="D427" s="96">
        <v>9.5</v>
      </c>
    </row>
    <row r="428" spans="1:4" ht="15.75" x14ac:dyDescent="0.25">
      <c r="A428" s="96" t="s">
        <v>241</v>
      </c>
      <c r="B428" s="96" t="s">
        <v>94</v>
      </c>
      <c r="C428" s="96">
        <v>43761</v>
      </c>
      <c r="D428" s="96">
        <v>6.2</v>
      </c>
    </row>
    <row r="429" spans="1:4" ht="15.75" x14ac:dyDescent="0.25">
      <c r="A429" s="96" t="s">
        <v>241</v>
      </c>
      <c r="B429" s="96" t="s">
        <v>94</v>
      </c>
      <c r="C429" s="96">
        <v>43873</v>
      </c>
      <c r="D429" s="96">
        <v>4.9000000000000004</v>
      </c>
    </row>
    <row r="430" spans="1:4" ht="15.75" x14ac:dyDescent="0.25">
      <c r="A430" s="96" t="s">
        <v>241</v>
      </c>
      <c r="B430" s="96" t="s">
        <v>94</v>
      </c>
      <c r="C430" s="96">
        <v>43963</v>
      </c>
      <c r="D430" s="96">
        <v>4.7</v>
      </c>
    </row>
    <row r="431" spans="1:4" ht="15.75" x14ac:dyDescent="0.25">
      <c r="A431" s="96" t="s">
        <v>241</v>
      </c>
      <c r="B431" s="96" t="s">
        <v>94</v>
      </c>
      <c r="C431" s="96">
        <v>44034</v>
      </c>
      <c r="D431" s="96">
        <v>4</v>
      </c>
    </row>
    <row r="432" spans="1:4" ht="15.75" x14ac:dyDescent="0.25">
      <c r="A432" s="96" t="s">
        <v>241</v>
      </c>
      <c r="B432" s="96" t="s">
        <v>94</v>
      </c>
      <c r="C432" s="96">
        <v>44105</v>
      </c>
      <c r="D432" s="96">
        <v>5.5</v>
      </c>
    </row>
    <row r="433" spans="1:4" ht="15.75" x14ac:dyDescent="0.25">
      <c r="A433" s="96" t="s">
        <v>241</v>
      </c>
      <c r="B433" s="96" t="s">
        <v>94</v>
      </c>
      <c r="C433" s="96">
        <v>44175</v>
      </c>
      <c r="D433" s="96">
        <v>4.8</v>
      </c>
    </row>
    <row r="434" spans="1:4" ht="15.75" x14ac:dyDescent="0.25">
      <c r="A434" s="96" t="s">
        <v>241</v>
      </c>
      <c r="B434" s="96" t="s">
        <v>2</v>
      </c>
      <c r="C434" s="96">
        <v>43761</v>
      </c>
      <c r="D434" s="96" t="s">
        <v>124</v>
      </c>
    </row>
    <row r="435" spans="1:4" ht="15.75" x14ac:dyDescent="0.25">
      <c r="A435" s="96" t="s">
        <v>241</v>
      </c>
      <c r="B435" s="96" t="s">
        <v>2</v>
      </c>
      <c r="C435" s="96">
        <v>43873</v>
      </c>
      <c r="D435" s="96" t="s">
        <v>124</v>
      </c>
    </row>
    <row r="436" spans="1:4" ht="15.75" x14ac:dyDescent="0.25">
      <c r="A436" s="96" t="s">
        <v>241</v>
      </c>
      <c r="B436" s="96" t="s">
        <v>2</v>
      </c>
      <c r="C436" s="96">
        <v>43963</v>
      </c>
      <c r="D436" s="96" t="s">
        <v>124</v>
      </c>
    </row>
    <row r="437" spans="1:4" ht="15.75" x14ac:dyDescent="0.25">
      <c r="A437" s="96" t="s">
        <v>241</v>
      </c>
      <c r="B437" s="96" t="s">
        <v>2</v>
      </c>
      <c r="C437" s="96">
        <v>44034</v>
      </c>
      <c r="D437" s="96" t="s">
        <v>124</v>
      </c>
    </row>
    <row r="438" spans="1:4" ht="15.75" x14ac:dyDescent="0.25">
      <c r="A438" s="96" t="s">
        <v>241</v>
      </c>
      <c r="B438" s="96" t="s">
        <v>2</v>
      </c>
      <c r="C438" s="96">
        <v>44105</v>
      </c>
      <c r="D438" s="96" t="s">
        <v>124</v>
      </c>
    </row>
    <row r="439" spans="1:4" ht="15.75" x14ac:dyDescent="0.25">
      <c r="A439" s="96" t="s">
        <v>241</v>
      </c>
      <c r="B439" s="96" t="s">
        <v>2</v>
      </c>
      <c r="C439" s="96">
        <v>44175</v>
      </c>
      <c r="D439" s="96" t="s">
        <v>124</v>
      </c>
    </row>
    <row r="440" spans="1:4" ht="15.75" x14ac:dyDescent="0.25">
      <c r="A440" s="96" t="s">
        <v>241</v>
      </c>
      <c r="B440" s="96" t="s">
        <v>4</v>
      </c>
      <c r="C440" s="96">
        <v>43761</v>
      </c>
      <c r="D440" s="96">
        <v>13</v>
      </c>
    </row>
    <row r="441" spans="1:4" ht="15.75" x14ac:dyDescent="0.25">
      <c r="A441" s="96" t="s">
        <v>241</v>
      </c>
      <c r="B441" s="96" t="s">
        <v>4</v>
      </c>
      <c r="C441" s="96">
        <v>43873</v>
      </c>
      <c r="D441" s="96">
        <v>12</v>
      </c>
    </row>
    <row r="442" spans="1:4" ht="15.75" x14ac:dyDescent="0.25">
      <c r="A442" s="96" t="s">
        <v>241</v>
      </c>
      <c r="B442" s="96" t="s">
        <v>4</v>
      </c>
      <c r="C442" s="96">
        <v>43963</v>
      </c>
      <c r="D442" s="96">
        <v>11</v>
      </c>
    </row>
    <row r="443" spans="1:4" ht="15.75" x14ac:dyDescent="0.25">
      <c r="A443" s="96" t="s">
        <v>241</v>
      </c>
      <c r="B443" s="96" t="s">
        <v>4</v>
      </c>
      <c r="C443" s="96">
        <v>44034</v>
      </c>
      <c r="D443" s="96">
        <v>9.6</v>
      </c>
    </row>
    <row r="444" spans="1:4" ht="15.75" x14ac:dyDescent="0.25">
      <c r="A444" s="96" t="s">
        <v>241</v>
      </c>
      <c r="B444" s="96" t="s">
        <v>4</v>
      </c>
      <c r="C444" s="96">
        <v>44105</v>
      </c>
      <c r="D444" s="96">
        <v>12</v>
      </c>
    </row>
    <row r="445" spans="1:4" ht="15.75" x14ac:dyDescent="0.25">
      <c r="A445" s="96" t="s">
        <v>241</v>
      </c>
      <c r="B445" s="96" t="s">
        <v>4</v>
      </c>
      <c r="C445" s="96">
        <v>44175</v>
      </c>
      <c r="D445" s="96">
        <v>11</v>
      </c>
    </row>
    <row r="446" spans="1:4" ht="15.75" x14ac:dyDescent="0.25">
      <c r="A446" s="96" t="s">
        <v>241</v>
      </c>
      <c r="B446" s="96" t="s">
        <v>3</v>
      </c>
      <c r="C446" s="96">
        <v>43761</v>
      </c>
      <c r="D446" s="96">
        <v>1.8</v>
      </c>
    </row>
    <row r="447" spans="1:4" ht="15.75" x14ac:dyDescent="0.25">
      <c r="A447" s="96" t="s">
        <v>241</v>
      </c>
      <c r="B447" s="96" t="s">
        <v>3</v>
      </c>
      <c r="C447" s="96">
        <v>43873</v>
      </c>
      <c r="D447" s="96">
        <v>1.5</v>
      </c>
    </row>
    <row r="448" spans="1:4" ht="15.75" x14ac:dyDescent="0.25">
      <c r="A448" s="96" t="s">
        <v>241</v>
      </c>
      <c r="B448" s="96" t="s">
        <v>3</v>
      </c>
      <c r="C448" s="96">
        <v>43963</v>
      </c>
      <c r="D448" s="96">
        <v>1.4</v>
      </c>
    </row>
    <row r="449" spans="1:4" ht="15.75" x14ac:dyDescent="0.25">
      <c r="A449" s="96" t="s">
        <v>241</v>
      </c>
      <c r="B449" s="96" t="s">
        <v>3</v>
      </c>
      <c r="C449" s="96">
        <v>44034</v>
      </c>
      <c r="D449" s="96">
        <v>1.3</v>
      </c>
    </row>
    <row r="450" spans="1:4" ht="15.75" x14ac:dyDescent="0.25">
      <c r="A450" s="96" t="s">
        <v>241</v>
      </c>
      <c r="B450" s="96" t="s">
        <v>3</v>
      </c>
      <c r="C450" s="96">
        <v>44105</v>
      </c>
      <c r="D450" s="96">
        <v>1.8</v>
      </c>
    </row>
    <row r="451" spans="1:4" ht="15.75" x14ac:dyDescent="0.25">
      <c r="A451" s="96" t="s">
        <v>241</v>
      </c>
      <c r="B451" s="96" t="s">
        <v>3</v>
      </c>
      <c r="C451" s="96">
        <v>44175</v>
      </c>
      <c r="D451" s="96">
        <v>1.7</v>
      </c>
    </row>
    <row r="452" spans="1:4" ht="15.75" x14ac:dyDescent="0.25">
      <c r="A452" s="96" t="s">
        <v>241</v>
      </c>
      <c r="B452" s="96" t="s">
        <v>5</v>
      </c>
      <c r="C452" s="96">
        <v>43761</v>
      </c>
      <c r="D452" s="96" t="s">
        <v>124</v>
      </c>
    </row>
    <row r="453" spans="1:4" ht="15.75" x14ac:dyDescent="0.25">
      <c r="A453" s="96" t="s">
        <v>241</v>
      </c>
      <c r="B453" s="96" t="s">
        <v>5</v>
      </c>
      <c r="C453" s="96">
        <v>43873</v>
      </c>
      <c r="D453" s="96" t="s">
        <v>124</v>
      </c>
    </row>
    <row r="454" spans="1:4" ht="15.75" x14ac:dyDescent="0.25">
      <c r="A454" s="96" t="s">
        <v>241</v>
      </c>
      <c r="B454" s="96" t="s">
        <v>5</v>
      </c>
      <c r="C454" s="96">
        <v>43963</v>
      </c>
      <c r="D454" s="96" t="s">
        <v>124</v>
      </c>
    </row>
    <row r="455" spans="1:4" ht="15.75" x14ac:dyDescent="0.25">
      <c r="A455" s="96" t="s">
        <v>241</v>
      </c>
      <c r="B455" s="96" t="s">
        <v>5</v>
      </c>
      <c r="C455" s="96">
        <v>44034</v>
      </c>
      <c r="D455" s="96" t="s">
        <v>124</v>
      </c>
    </row>
    <row r="456" spans="1:4" ht="15.75" x14ac:dyDescent="0.25">
      <c r="A456" s="96" t="s">
        <v>241</v>
      </c>
      <c r="B456" s="96" t="s">
        <v>5</v>
      </c>
      <c r="C456" s="96">
        <v>44105</v>
      </c>
      <c r="D456" s="96" t="s">
        <v>124</v>
      </c>
    </row>
    <row r="457" spans="1:4" ht="15.75" x14ac:dyDescent="0.25">
      <c r="A457" s="96" t="s">
        <v>241</v>
      </c>
      <c r="B457" s="96" t="s">
        <v>5</v>
      </c>
      <c r="C457" s="96">
        <v>44175</v>
      </c>
      <c r="D457" s="96" t="s">
        <v>124</v>
      </c>
    </row>
    <row r="458" spans="1:4" ht="15.75" x14ac:dyDescent="0.25">
      <c r="A458" s="96" t="s">
        <v>241</v>
      </c>
      <c r="B458" s="96" t="s">
        <v>246</v>
      </c>
      <c r="C458" s="96">
        <v>43761</v>
      </c>
      <c r="D458" s="96" t="s">
        <v>124</v>
      </c>
    </row>
    <row r="459" spans="1:4" ht="15.75" x14ac:dyDescent="0.25">
      <c r="A459" s="96" t="s">
        <v>241</v>
      </c>
      <c r="B459" s="96" t="s">
        <v>246</v>
      </c>
      <c r="C459" s="96">
        <v>43873</v>
      </c>
      <c r="D459" s="96" t="s">
        <v>124</v>
      </c>
    </row>
    <row r="460" spans="1:4" ht="15.75" x14ac:dyDescent="0.25">
      <c r="A460" s="96" t="s">
        <v>241</v>
      </c>
      <c r="B460" s="96" t="s">
        <v>246</v>
      </c>
      <c r="C460" s="96">
        <v>43963</v>
      </c>
      <c r="D460" s="96" t="s">
        <v>124</v>
      </c>
    </row>
    <row r="461" spans="1:4" ht="15.75" x14ac:dyDescent="0.25">
      <c r="A461" s="96" t="s">
        <v>241</v>
      </c>
      <c r="B461" s="96" t="s">
        <v>246</v>
      </c>
      <c r="C461" s="96">
        <v>44034</v>
      </c>
      <c r="D461" s="96" t="s">
        <v>124</v>
      </c>
    </row>
    <row r="462" spans="1:4" ht="15.75" x14ac:dyDescent="0.25">
      <c r="A462" s="96" t="s">
        <v>241</v>
      </c>
      <c r="B462" s="96" t="s">
        <v>246</v>
      </c>
      <c r="C462" s="96">
        <v>44105</v>
      </c>
      <c r="D462" s="96" t="s">
        <v>124</v>
      </c>
    </row>
    <row r="463" spans="1:4" ht="15.75" x14ac:dyDescent="0.25">
      <c r="A463" s="96" t="s">
        <v>241</v>
      </c>
      <c r="B463" s="96" t="s">
        <v>246</v>
      </c>
      <c r="C463" s="96">
        <v>44175</v>
      </c>
      <c r="D463" s="96" t="s">
        <v>124</v>
      </c>
    </row>
    <row r="464" spans="1:4" ht="15.75" x14ac:dyDescent="0.25">
      <c r="A464" s="96" t="s">
        <v>241</v>
      </c>
      <c r="B464" s="96" t="s">
        <v>101</v>
      </c>
      <c r="C464" s="96">
        <v>43761</v>
      </c>
      <c r="D464" s="96" t="s">
        <v>124</v>
      </c>
    </row>
    <row r="465" spans="1:4" ht="15.75" x14ac:dyDescent="0.25">
      <c r="A465" s="96" t="s">
        <v>241</v>
      </c>
      <c r="B465" s="96" t="s">
        <v>101</v>
      </c>
      <c r="C465" s="96">
        <v>43873</v>
      </c>
      <c r="D465" s="96" t="s">
        <v>124</v>
      </c>
    </row>
    <row r="466" spans="1:4" ht="15.75" x14ac:dyDescent="0.25">
      <c r="A466" s="96" t="s">
        <v>241</v>
      </c>
      <c r="B466" s="96" t="s">
        <v>101</v>
      </c>
      <c r="C466" s="96">
        <v>43963</v>
      </c>
      <c r="D466" s="96" t="s">
        <v>124</v>
      </c>
    </row>
    <row r="467" spans="1:4" ht="15.75" x14ac:dyDescent="0.25">
      <c r="A467" s="96" t="s">
        <v>241</v>
      </c>
      <c r="B467" s="96" t="s">
        <v>101</v>
      </c>
      <c r="C467" s="96">
        <v>44034</v>
      </c>
      <c r="D467" s="96" t="s">
        <v>124</v>
      </c>
    </row>
    <row r="468" spans="1:4" ht="15.75" x14ac:dyDescent="0.25">
      <c r="A468" s="96" t="s">
        <v>241</v>
      </c>
      <c r="B468" s="96" t="s">
        <v>101</v>
      </c>
      <c r="C468" s="96">
        <v>44105</v>
      </c>
      <c r="D468" s="96" t="s">
        <v>124</v>
      </c>
    </row>
    <row r="469" spans="1:4" ht="15.75" x14ac:dyDescent="0.25">
      <c r="A469" s="96" t="s">
        <v>241</v>
      </c>
      <c r="B469" s="96" t="s">
        <v>101</v>
      </c>
      <c r="C469" s="96">
        <v>44175</v>
      </c>
      <c r="D469" s="96" t="s">
        <v>124</v>
      </c>
    </row>
    <row r="470" spans="1:4" ht="15.75" x14ac:dyDescent="0.25">
      <c r="A470" s="96" t="s">
        <v>241</v>
      </c>
      <c r="B470" s="96" t="s">
        <v>10</v>
      </c>
      <c r="C470" s="96">
        <v>43761</v>
      </c>
      <c r="D470" s="96" t="s">
        <v>124</v>
      </c>
    </row>
    <row r="471" spans="1:4" ht="15.75" x14ac:dyDescent="0.25">
      <c r="A471" s="96" t="s">
        <v>241</v>
      </c>
      <c r="B471" s="96" t="s">
        <v>10</v>
      </c>
      <c r="C471" s="96">
        <v>43873</v>
      </c>
      <c r="D471" s="96" t="s">
        <v>124</v>
      </c>
    </row>
    <row r="472" spans="1:4" ht="15.75" x14ac:dyDescent="0.25">
      <c r="A472" s="96" t="s">
        <v>241</v>
      </c>
      <c r="B472" s="96" t="s">
        <v>10</v>
      </c>
      <c r="C472" s="96">
        <v>43963</v>
      </c>
      <c r="D472" s="96" t="s">
        <v>124</v>
      </c>
    </row>
    <row r="473" spans="1:4" ht="15.75" x14ac:dyDescent="0.25">
      <c r="A473" s="96" t="s">
        <v>241</v>
      </c>
      <c r="B473" s="96" t="s">
        <v>10</v>
      </c>
      <c r="C473" s="96">
        <v>44034</v>
      </c>
      <c r="D473" s="96" t="s">
        <v>124</v>
      </c>
    </row>
    <row r="474" spans="1:4" ht="15.75" x14ac:dyDescent="0.25">
      <c r="A474" s="96" t="s">
        <v>241</v>
      </c>
      <c r="B474" s="96" t="s">
        <v>10</v>
      </c>
      <c r="C474" s="96">
        <v>44105</v>
      </c>
      <c r="D474" s="96" t="s">
        <v>124</v>
      </c>
    </row>
    <row r="475" spans="1:4" ht="15.75" x14ac:dyDescent="0.25">
      <c r="A475" s="96" t="s">
        <v>241</v>
      </c>
      <c r="B475" s="96" t="s">
        <v>10</v>
      </c>
      <c r="C475" s="96">
        <v>44175</v>
      </c>
      <c r="D475" s="96" t="s">
        <v>124</v>
      </c>
    </row>
    <row r="476" spans="1:4" ht="15.75" x14ac:dyDescent="0.25">
      <c r="A476" s="96" t="s">
        <v>242</v>
      </c>
      <c r="B476" s="96" t="s">
        <v>238</v>
      </c>
      <c r="C476" s="96">
        <v>43761</v>
      </c>
      <c r="D476" s="96" t="s">
        <v>124</v>
      </c>
    </row>
    <row r="477" spans="1:4" ht="15.75" x14ac:dyDescent="0.25">
      <c r="A477" s="96" t="s">
        <v>242</v>
      </c>
      <c r="B477" s="96" t="s">
        <v>238</v>
      </c>
      <c r="C477" s="96">
        <v>43761</v>
      </c>
      <c r="D477" s="96" t="s">
        <v>124</v>
      </c>
    </row>
    <row r="478" spans="1:4" ht="15.75" x14ac:dyDescent="0.25">
      <c r="A478" s="96" t="s">
        <v>242</v>
      </c>
      <c r="B478" s="96" t="s">
        <v>238</v>
      </c>
      <c r="C478" s="96">
        <v>43873</v>
      </c>
      <c r="D478" s="96" t="s">
        <v>124</v>
      </c>
    </row>
    <row r="479" spans="1:4" ht="15.75" x14ac:dyDescent="0.25">
      <c r="A479" s="96" t="s">
        <v>242</v>
      </c>
      <c r="B479" s="96" t="s">
        <v>238</v>
      </c>
      <c r="C479" s="96">
        <v>43963</v>
      </c>
      <c r="D479" s="96" t="s">
        <v>124</v>
      </c>
    </row>
    <row r="480" spans="1:4" ht="15.75" x14ac:dyDescent="0.25">
      <c r="A480" s="96" t="s">
        <v>242</v>
      </c>
      <c r="B480" s="96" t="s">
        <v>238</v>
      </c>
      <c r="C480" s="96">
        <v>44033</v>
      </c>
      <c r="D480" s="96" t="s">
        <v>124</v>
      </c>
    </row>
    <row r="481" spans="1:4" ht="15.75" x14ac:dyDescent="0.25">
      <c r="A481" s="96" t="s">
        <v>242</v>
      </c>
      <c r="B481" s="96" t="s">
        <v>238</v>
      </c>
      <c r="C481" s="96">
        <v>44109</v>
      </c>
      <c r="D481" s="96" t="s">
        <v>124</v>
      </c>
    </row>
    <row r="482" spans="1:4" ht="15.75" x14ac:dyDescent="0.25">
      <c r="A482" s="96" t="s">
        <v>242</v>
      </c>
      <c r="B482" s="96" t="s">
        <v>238</v>
      </c>
      <c r="C482" s="96">
        <v>44175</v>
      </c>
      <c r="D482" s="96" t="s">
        <v>124</v>
      </c>
    </row>
    <row r="483" spans="1:4" ht="15.75" x14ac:dyDescent="0.25">
      <c r="A483" s="96" t="s">
        <v>242</v>
      </c>
      <c r="B483" s="96" t="s">
        <v>243</v>
      </c>
      <c r="C483" s="96">
        <v>43761</v>
      </c>
      <c r="D483" s="96" t="s">
        <v>124</v>
      </c>
    </row>
    <row r="484" spans="1:4" ht="15.75" x14ac:dyDescent="0.25">
      <c r="A484" s="96" t="s">
        <v>242</v>
      </c>
      <c r="B484" s="96" t="s">
        <v>243</v>
      </c>
      <c r="C484" s="96">
        <v>43761</v>
      </c>
      <c r="D484" s="96" t="s">
        <v>124</v>
      </c>
    </row>
    <row r="485" spans="1:4" ht="15.75" x14ac:dyDescent="0.25">
      <c r="A485" s="96" t="s">
        <v>242</v>
      </c>
      <c r="B485" s="96" t="s">
        <v>243</v>
      </c>
      <c r="C485" s="96">
        <v>43873</v>
      </c>
      <c r="D485" s="96" t="s">
        <v>124</v>
      </c>
    </row>
    <row r="486" spans="1:4" ht="15.75" x14ac:dyDescent="0.25">
      <c r="A486" s="96" t="s">
        <v>242</v>
      </c>
      <c r="B486" s="96" t="s">
        <v>243</v>
      </c>
      <c r="C486" s="96">
        <v>43963</v>
      </c>
      <c r="D486" s="96" t="s">
        <v>124</v>
      </c>
    </row>
    <row r="487" spans="1:4" ht="15.75" x14ac:dyDescent="0.25">
      <c r="A487" s="96" t="s">
        <v>242</v>
      </c>
      <c r="B487" s="96" t="s">
        <v>243</v>
      </c>
      <c r="C487" s="96">
        <v>44033</v>
      </c>
      <c r="D487" s="96" t="s">
        <v>124</v>
      </c>
    </row>
    <row r="488" spans="1:4" ht="15.75" x14ac:dyDescent="0.25">
      <c r="A488" s="96" t="s">
        <v>242</v>
      </c>
      <c r="B488" s="96" t="s">
        <v>243</v>
      </c>
      <c r="C488" s="96">
        <v>44109</v>
      </c>
      <c r="D488" s="96" t="s">
        <v>124</v>
      </c>
    </row>
    <row r="489" spans="1:4" ht="15.75" x14ac:dyDescent="0.25">
      <c r="A489" s="96" t="s">
        <v>242</v>
      </c>
      <c r="B489" s="96" t="s">
        <v>243</v>
      </c>
      <c r="C489" s="96">
        <v>44175</v>
      </c>
      <c r="D489" s="96" t="s">
        <v>124</v>
      </c>
    </row>
    <row r="490" spans="1:4" ht="15.75" x14ac:dyDescent="0.25">
      <c r="A490" s="96" t="s">
        <v>242</v>
      </c>
      <c r="B490" s="96" t="s">
        <v>244</v>
      </c>
      <c r="C490" s="96">
        <v>43761</v>
      </c>
      <c r="D490" s="96" t="s">
        <v>124</v>
      </c>
    </row>
    <row r="491" spans="1:4" ht="15.75" x14ac:dyDescent="0.25">
      <c r="A491" s="96" t="s">
        <v>242</v>
      </c>
      <c r="B491" s="96" t="s">
        <v>244</v>
      </c>
      <c r="C491" s="96">
        <v>43761</v>
      </c>
      <c r="D491" s="96" t="s">
        <v>124</v>
      </c>
    </row>
    <row r="492" spans="1:4" ht="15.75" x14ac:dyDescent="0.25">
      <c r="A492" s="96" t="s">
        <v>242</v>
      </c>
      <c r="B492" s="96" t="s">
        <v>244</v>
      </c>
      <c r="C492" s="96">
        <v>43873</v>
      </c>
      <c r="D492" s="96" t="s">
        <v>124</v>
      </c>
    </row>
    <row r="493" spans="1:4" ht="15.75" x14ac:dyDescent="0.25">
      <c r="A493" s="96" t="s">
        <v>242</v>
      </c>
      <c r="B493" s="96" t="s">
        <v>244</v>
      </c>
      <c r="C493" s="96">
        <v>43963</v>
      </c>
      <c r="D493" s="96" t="s">
        <v>124</v>
      </c>
    </row>
    <row r="494" spans="1:4" ht="15.75" x14ac:dyDescent="0.25">
      <c r="A494" s="96" t="s">
        <v>242</v>
      </c>
      <c r="B494" s="96" t="s">
        <v>244</v>
      </c>
      <c r="C494" s="96">
        <v>44033</v>
      </c>
      <c r="D494" s="96" t="s">
        <v>124</v>
      </c>
    </row>
    <row r="495" spans="1:4" ht="15.75" x14ac:dyDescent="0.25">
      <c r="A495" s="96" t="s">
        <v>242</v>
      </c>
      <c r="B495" s="96" t="s">
        <v>244</v>
      </c>
      <c r="C495" s="96">
        <v>44109</v>
      </c>
      <c r="D495" s="96" t="s">
        <v>124</v>
      </c>
    </row>
    <row r="496" spans="1:4" ht="15.75" x14ac:dyDescent="0.25">
      <c r="A496" s="96" t="s">
        <v>242</v>
      </c>
      <c r="B496" s="96" t="s">
        <v>244</v>
      </c>
      <c r="C496" s="96">
        <v>44175</v>
      </c>
      <c r="D496" s="96" t="s">
        <v>124</v>
      </c>
    </row>
    <row r="497" spans="1:4" ht="15.75" x14ac:dyDescent="0.25">
      <c r="A497" s="96" t="s">
        <v>242</v>
      </c>
      <c r="B497" s="96" t="s">
        <v>245</v>
      </c>
      <c r="C497" s="96">
        <v>43761</v>
      </c>
      <c r="D497" s="96" t="s">
        <v>124</v>
      </c>
    </row>
    <row r="498" spans="1:4" ht="15.75" x14ac:dyDescent="0.25">
      <c r="A498" s="96" t="s">
        <v>242</v>
      </c>
      <c r="B498" s="96" t="s">
        <v>245</v>
      </c>
      <c r="C498" s="96">
        <v>43761</v>
      </c>
      <c r="D498" s="96" t="s">
        <v>124</v>
      </c>
    </row>
    <row r="499" spans="1:4" ht="15.75" x14ac:dyDescent="0.25">
      <c r="A499" s="96" t="s">
        <v>242</v>
      </c>
      <c r="B499" s="96" t="s">
        <v>245</v>
      </c>
      <c r="C499" s="96">
        <v>43873</v>
      </c>
      <c r="D499" s="96" t="s">
        <v>124</v>
      </c>
    </row>
    <row r="500" spans="1:4" ht="15.75" x14ac:dyDescent="0.25">
      <c r="A500" s="96" t="s">
        <v>242</v>
      </c>
      <c r="B500" s="96" t="s">
        <v>245</v>
      </c>
      <c r="C500" s="96">
        <v>43963</v>
      </c>
      <c r="D500" s="96" t="s">
        <v>124</v>
      </c>
    </row>
    <row r="501" spans="1:4" ht="15.75" x14ac:dyDescent="0.25">
      <c r="A501" s="96" t="s">
        <v>242</v>
      </c>
      <c r="B501" s="96" t="s">
        <v>245</v>
      </c>
      <c r="C501" s="96">
        <v>44033</v>
      </c>
      <c r="D501" s="96" t="s">
        <v>124</v>
      </c>
    </row>
    <row r="502" spans="1:4" ht="15.75" x14ac:dyDescent="0.25">
      <c r="A502" s="96" t="s">
        <v>242</v>
      </c>
      <c r="B502" s="96" t="s">
        <v>245</v>
      </c>
      <c r="C502" s="96">
        <v>44109</v>
      </c>
      <c r="D502" s="96" t="s">
        <v>124</v>
      </c>
    </row>
    <row r="503" spans="1:4" ht="15.75" x14ac:dyDescent="0.25">
      <c r="A503" s="96" t="s">
        <v>242</v>
      </c>
      <c r="B503" s="96" t="s">
        <v>245</v>
      </c>
      <c r="C503" s="96">
        <v>44175</v>
      </c>
      <c r="D503" s="96" t="s">
        <v>124</v>
      </c>
    </row>
    <row r="504" spans="1:4" ht="15.75" x14ac:dyDescent="0.25">
      <c r="A504" s="96" t="s">
        <v>242</v>
      </c>
      <c r="B504" s="96" t="s">
        <v>57</v>
      </c>
      <c r="C504" s="96">
        <v>43761</v>
      </c>
      <c r="D504" s="96" t="s">
        <v>124</v>
      </c>
    </row>
    <row r="505" spans="1:4" ht="15.75" x14ac:dyDescent="0.25">
      <c r="A505" s="96" t="s">
        <v>242</v>
      </c>
      <c r="B505" s="96" t="s">
        <v>57</v>
      </c>
      <c r="C505" s="96">
        <v>43761</v>
      </c>
      <c r="D505" s="96" t="s">
        <v>124</v>
      </c>
    </row>
    <row r="506" spans="1:4" ht="15.75" x14ac:dyDescent="0.25">
      <c r="A506" s="96" t="s">
        <v>242</v>
      </c>
      <c r="B506" s="96" t="s">
        <v>57</v>
      </c>
      <c r="C506" s="96">
        <v>43873</v>
      </c>
      <c r="D506" s="96" t="s">
        <v>124</v>
      </c>
    </row>
    <row r="507" spans="1:4" ht="15.75" x14ac:dyDescent="0.25">
      <c r="A507" s="96" t="s">
        <v>242</v>
      </c>
      <c r="B507" s="96" t="s">
        <v>57</v>
      </c>
      <c r="C507" s="96">
        <v>43963</v>
      </c>
      <c r="D507" s="96" t="s">
        <v>124</v>
      </c>
    </row>
    <row r="508" spans="1:4" ht="15.75" x14ac:dyDescent="0.25">
      <c r="A508" s="96" t="s">
        <v>242</v>
      </c>
      <c r="B508" s="96" t="s">
        <v>57</v>
      </c>
      <c r="C508" s="96">
        <v>44033</v>
      </c>
      <c r="D508" s="96" t="s">
        <v>124</v>
      </c>
    </row>
    <row r="509" spans="1:4" ht="15.75" x14ac:dyDescent="0.25">
      <c r="A509" s="96" t="s">
        <v>242</v>
      </c>
      <c r="B509" s="96" t="s">
        <v>57</v>
      </c>
      <c r="C509" s="96">
        <v>44109</v>
      </c>
      <c r="D509" s="96" t="s">
        <v>124</v>
      </c>
    </row>
    <row r="510" spans="1:4" ht="15.75" x14ac:dyDescent="0.25">
      <c r="A510" s="96" t="s">
        <v>242</v>
      </c>
      <c r="B510" s="96" t="s">
        <v>57</v>
      </c>
      <c r="C510" s="96">
        <v>44175</v>
      </c>
      <c r="D510" s="96" t="s">
        <v>124</v>
      </c>
    </row>
    <row r="511" spans="1:4" ht="15.75" x14ac:dyDescent="0.25">
      <c r="A511" s="96" t="s">
        <v>242</v>
      </c>
      <c r="B511" s="96" t="s">
        <v>60</v>
      </c>
      <c r="C511" s="96">
        <v>43761</v>
      </c>
      <c r="D511" s="96" t="s">
        <v>124</v>
      </c>
    </row>
    <row r="512" spans="1:4" ht="15.75" x14ac:dyDescent="0.25">
      <c r="A512" s="96" t="s">
        <v>242</v>
      </c>
      <c r="B512" s="96" t="s">
        <v>60</v>
      </c>
      <c r="C512" s="96">
        <v>43761</v>
      </c>
      <c r="D512" s="96" t="s">
        <v>124</v>
      </c>
    </row>
    <row r="513" spans="1:4" ht="15.75" x14ac:dyDescent="0.25">
      <c r="A513" s="96" t="s">
        <v>242</v>
      </c>
      <c r="B513" s="96" t="s">
        <v>60</v>
      </c>
      <c r="C513" s="96">
        <v>43873</v>
      </c>
      <c r="D513" s="96" t="s">
        <v>124</v>
      </c>
    </row>
    <row r="514" spans="1:4" ht="15.75" x14ac:dyDescent="0.25">
      <c r="A514" s="96" t="s">
        <v>242</v>
      </c>
      <c r="B514" s="96" t="s">
        <v>60</v>
      </c>
      <c r="C514" s="96">
        <v>43963</v>
      </c>
      <c r="D514" s="96" t="s">
        <v>124</v>
      </c>
    </row>
    <row r="515" spans="1:4" ht="15.75" x14ac:dyDescent="0.25">
      <c r="A515" s="96" t="s">
        <v>242</v>
      </c>
      <c r="B515" s="96" t="s">
        <v>60</v>
      </c>
      <c r="C515" s="96">
        <v>44033</v>
      </c>
      <c r="D515" s="96" t="s">
        <v>124</v>
      </c>
    </row>
    <row r="516" spans="1:4" ht="15.75" x14ac:dyDescent="0.25">
      <c r="A516" s="96" t="s">
        <v>242</v>
      </c>
      <c r="B516" s="96" t="s">
        <v>60</v>
      </c>
      <c r="C516" s="96">
        <v>44109</v>
      </c>
      <c r="D516" s="96" t="s">
        <v>124</v>
      </c>
    </row>
    <row r="517" spans="1:4" ht="15.75" x14ac:dyDescent="0.25">
      <c r="A517" s="96" t="s">
        <v>242</v>
      </c>
      <c r="B517" s="96" t="s">
        <v>60</v>
      </c>
      <c r="C517" s="96">
        <v>44175</v>
      </c>
      <c r="D517" s="96" t="s">
        <v>124</v>
      </c>
    </row>
    <row r="518" spans="1:4" ht="15.75" x14ac:dyDescent="0.25">
      <c r="A518" s="96" t="s">
        <v>242</v>
      </c>
      <c r="B518" s="96" t="s">
        <v>0</v>
      </c>
      <c r="C518" s="96">
        <v>43761</v>
      </c>
      <c r="D518" s="96">
        <v>9</v>
      </c>
    </row>
    <row r="519" spans="1:4" ht="15.75" x14ac:dyDescent="0.25">
      <c r="A519" s="96" t="s">
        <v>242</v>
      </c>
      <c r="B519" s="96" t="s">
        <v>0</v>
      </c>
      <c r="C519" s="96">
        <v>43761</v>
      </c>
      <c r="D519" s="96">
        <v>13</v>
      </c>
    </row>
    <row r="520" spans="1:4" ht="15.75" x14ac:dyDescent="0.25">
      <c r="A520" s="96" t="s">
        <v>242</v>
      </c>
      <c r="B520" s="96" t="s">
        <v>0</v>
      </c>
      <c r="C520" s="96">
        <v>43873</v>
      </c>
      <c r="D520" s="96">
        <v>7.9</v>
      </c>
    </row>
    <row r="521" spans="1:4" ht="15.75" x14ac:dyDescent="0.25">
      <c r="A521" s="96" t="s">
        <v>242</v>
      </c>
      <c r="B521" s="96" t="s">
        <v>0</v>
      </c>
      <c r="C521" s="96">
        <v>43963</v>
      </c>
      <c r="D521" s="96">
        <v>6.9</v>
      </c>
    </row>
    <row r="522" spans="1:4" ht="15.75" x14ac:dyDescent="0.25">
      <c r="A522" s="96" t="s">
        <v>242</v>
      </c>
      <c r="B522" s="96" t="s">
        <v>0</v>
      </c>
      <c r="C522" s="96">
        <v>44033</v>
      </c>
      <c r="D522" s="96" t="s">
        <v>124</v>
      </c>
    </row>
    <row r="523" spans="1:4" ht="15.75" x14ac:dyDescent="0.25">
      <c r="A523" s="96" t="s">
        <v>242</v>
      </c>
      <c r="B523" s="96" t="s">
        <v>0</v>
      </c>
      <c r="C523" s="96">
        <v>44109</v>
      </c>
      <c r="D523" s="96" t="s">
        <v>124</v>
      </c>
    </row>
    <row r="524" spans="1:4" ht="15.75" x14ac:dyDescent="0.25">
      <c r="A524" s="96" t="s">
        <v>242</v>
      </c>
      <c r="B524" s="96" t="s">
        <v>0</v>
      </c>
      <c r="C524" s="96">
        <v>44175</v>
      </c>
      <c r="D524" s="96">
        <v>8.1</v>
      </c>
    </row>
    <row r="525" spans="1:4" ht="15.75" x14ac:dyDescent="0.25">
      <c r="A525" s="96" t="s">
        <v>242</v>
      </c>
      <c r="B525" s="96" t="s">
        <v>91</v>
      </c>
      <c r="C525" s="96">
        <v>43761</v>
      </c>
      <c r="D525" s="96">
        <v>2.7</v>
      </c>
    </row>
    <row r="526" spans="1:4" ht="15.75" x14ac:dyDescent="0.25">
      <c r="A526" s="96" t="s">
        <v>242</v>
      </c>
      <c r="B526" s="96" t="s">
        <v>91</v>
      </c>
      <c r="C526" s="96">
        <v>43761</v>
      </c>
      <c r="D526" s="96">
        <v>3.6</v>
      </c>
    </row>
    <row r="527" spans="1:4" ht="15.75" x14ac:dyDescent="0.25">
      <c r="A527" s="96" t="s">
        <v>242</v>
      </c>
      <c r="B527" s="96" t="s">
        <v>91</v>
      </c>
      <c r="C527" s="96">
        <v>43873</v>
      </c>
      <c r="D527" s="96">
        <v>2.2999999999999998</v>
      </c>
    </row>
    <row r="528" spans="1:4" ht="15.75" x14ac:dyDescent="0.25">
      <c r="A528" s="96" t="s">
        <v>242</v>
      </c>
      <c r="B528" s="96" t="s">
        <v>91</v>
      </c>
      <c r="C528" s="96">
        <v>43963</v>
      </c>
      <c r="D528" s="96">
        <v>2.2000000000000002</v>
      </c>
    </row>
    <row r="529" spans="1:4" ht="15.75" x14ac:dyDescent="0.25">
      <c r="A529" s="96" t="s">
        <v>242</v>
      </c>
      <c r="B529" s="96" t="s">
        <v>91</v>
      </c>
      <c r="C529" s="96">
        <v>44033</v>
      </c>
      <c r="D529" s="96">
        <v>2.2999999999999998</v>
      </c>
    </row>
    <row r="530" spans="1:4" ht="15.75" x14ac:dyDescent="0.25">
      <c r="A530" s="96" t="s">
        <v>242</v>
      </c>
      <c r="B530" s="96" t="s">
        <v>91</v>
      </c>
      <c r="C530" s="96">
        <v>44109</v>
      </c>
      <c r="D530" s="96">
        <v>2.6</v>
      </c>
    </row>
    <row r="531" spans="1:4" ht="15.75" x14ac:dyDescent="0.25">
      <c r="A531" s="96" t="s">
        <v>242</v>
      </c>
      <c r="B531" s="96" t="s">
        <v>91</v>
      </c>
      <c r="C531" s="96">
        <v>44175</v>
      </c>
      <c r="D531" s="96">
        <v>2.2999999999999998</v>
      </c>
    </row>
    <row r="532" spans="1:4" ht="15.75" x14ac:dyDescent="0.25">
      <c r="A532" s="96" t="s">
        <v>242</v>
      </c>
      <c r="B532" s="96" t="s">
        <v>99</v>
      </c>
      <c r="C532" s="96">
        <v>43761</v>
      </c>
      <c r="D532" s="96" t="s">
        <v>124</v>
      </c>
    </row>
    <row r="533" spans="1:4" ht="15.75" x14ac:dyDescent="0.25">
      <c r="A533" s="96" t="s">
        <v>242</v>
      </c>
      <c r="B533" s="96" t="s">
        <v>99</v>
      </c>
      <c r="C533" s="96">
        <v>43761</v>
      </c>
      <c r="D533" s="96" t="s">
        <v>124</v>
      </c>
    </row>
    <row r="534" spans="1:4" ht="15.75" x14ac:dyDescent="0.25">
      <c r="A534" s="96" t="s">
        <v>242</v>
      </c>
      <c r="B534" s="96" t="s">
        <v>99</v>
      </c>
      <c r="C534" s="96">
        <v>43873</v>
      </c>
      <c r="D534" s="96" t="s">
        <v>124</v>
      </c>
    </row>
    <row r="535" spans="1:4" ht="15.75" x14ac:dyDescent="0.25">
      <c r="A535" s="96" t="s">
        <v>242</v>
      </c>
      <c r="B535" s="96" t="s">
        <v>99</v>
      </c>
      <c r="C535" s="96">
        <v>43963</v>
      </c>
      <c r="D535" s="96" t="s">
        <v>124</v>
      </c>
    </row>
    <row r="536" spans="1:4" ht="15.75" x14ac:dyDescent="0.25">
      <c r="A536" s="96" t="s">
        <v>242</v>
      </c>
      <c r="B536" s="96" t="s">
        <v>99</v>
      </c>
      <c r="C536" s="96">
        <v>44033</v>
      </c>
      <c r="D536" s="96" t="s">
        <v>124</v>
      </c>
    </row>
    <row r="537" spans="1:4" ht="15.75" x14ac:dyDescent="0.25">
      <c r="A537" s="96" t="s">
        <v>242</v>
      </c>
      <c r="B537" s="96" t="s">
        <v>99</v>
      </c>
      <c r="C537" s="96">
        <v>44109</v>
      </c>
      <c r="D537" s="96" t="s">
        <v>124</v>
      </c>
    </row>
    <row r="538" spans="1:4" ht="15.75" x14ac:dyDescent="0.25">
      <c r="A538" s="96" t="s">
        <v>242</v>
      </c>
      <c r="B538" s="96" t="s">
        <v>99</v>
      </c>
      <c r="C538" s="96">
        <v>44175</v>
      </c>
      <c r="D538" s="96" t="s">
        <v>124</v>
      </c>
    </row>
    <row r="539" spans="1:4" ht="15.75" x14ac:dyDescent="0.25">
      <c r="A539" s="96" t="s">
        <v>242</v>
      </c>
      <c r="B539" s="96" t="s">
        <v>8</v>
      </c>
      <c r="C539" s="96">
        <v>43761</v>
      </c>
      <c r="D539" s="96" t="s">
        <v>124</v>
      </c>
    </row>
    <row r="540" spans="1:4" ht="15.75" x14ac:dyDescent="0.25">
      <c r="A540" s="96" t="s">
        <v>242</v>
      </c>
      <c r="B540" s="96" t="s">
        <v>8</v>
      </c>
      <c r="C540" s="96">
        <v>43761</v>
      </c>
      <c r="D540" s="96" t="s">
        <v>124</v>
      </c>
    </row>
    <row r="541" spans="1:4" ht="15.75" x14ac:dyDescent="0.25">
      <c r="A541" s="96" t="s">
        <v>242</v>
      </c>
      <c r="B541" s="96" t="s">
        <v>8</v>
      </c>
      <c r="C541" s="96">
        <v>43873</v>
      </c>
      <c r="D541" s="96" t="s">
        <v>124</v>
      </c>
    </row>
    <row r="542" spans="1:4" ht="15.75" x14ac:dyDescent="0.25">
      <c r="A542" s="96" t="s">
        <v>242</v>
      </c>
      <c r="B542" s="96" t="s">
        <v>8</v>
      </c>
      <c r="C542" s="96">
        <v>43963</v>
      </c>
      <c r="D542" s="96" t="s">
        <v>124</v>
      </c>
    </row>
    <row r="543" spans="1:4" ht="15.75" x14ac:dyDescent="0.25">
      <c r="A543" s="96" t="s">
        <v>242</v>
      </c>
      <c r="B543" s="96" t="s">
        <v>8</v>
      </c>
      <c r="C543" s="96">
        <v>44033</v>
      </c>
      <c r="D543" s="96" t="s">
        <v>124</v>
      </c>
    </row>
    <row r="544" spans="1:4" ht="15.75" x14ac:dyDescent="0.25">
      <c r="A544" s="96" t="s">
        <v>242</v>
      </c>
      <c r="B544" s="96" t="s">
        <v>8</v>
      </c>
      <c r="C544" s="96">
        <v>44109</v>
      </c>
      <c r="D544" s="96" t="s">
        <v>124</v>
      </c>
    </row>
    <row r="545" spans="1:4" ht="15.75" x14ac:dyDescent="0.25">
      <c r="A545" s="96" t="s">
        <v>242</v>
      </c>
      <c r="B545" s="96" t="s">
        <v>8</v>
      </c>
      <c r="C545" s="96">
        <v>44175</v>
      </c>
      <c r="D545" s="96" t="s">
        <v>124</v>
      </c>
    </row>
    <row r="546" spans="1:4" ht="15.75" x14ac:dyDescent="0.25">
      <c r="A546" s="96" t="s">
        <v>242</v>
      </c>
      <c r="B546" s="96" t="s">
        <v>96</v>
      </c>
      <c r="C546" s="96">
        <v>43761</v>
      </c>
      <c r="D546" s="96">
        <v>6.1</v>
      </c>
    </row>
    <row r="547" spans="1:4" ht="15.75" x14ac:dyDescent="0.25">
      <c r="A547" s="96" t="s">
        <v>242</v>
      </c>
      <c r="B547" s="96" t="s">
        <v>96</v>
      </c>
      <c r="C547" s="96">
        <v>43761</v>
      </c>
      <c r="D547" s="96">
        <v>9</v>
      </c>
    </row>
    <row r="548" spans="1:4" ht="15.75" x14ac:dyDescent="0.25">
      <c r="A548" s="96" t="s">
        <v>242</v>
      </c>
      <c r="B548" s="96" t="s">
        <v>96</v>
      </c>
      <c r="C548" s="96">
        <v>43873</v>
      </c>
      <c r="D548" s="96">
        <v>5.5</v>
      </c>
    </row>
    <row r="549" spans="1:4" ht="15.75" x14ac:dyDescent="0.25">
      <c r="A549" s="96" t="s">
        <v>242</v>
      </c>
      <c r="B549" s="96" t="s">
        <v>96</v>
      </c>
      <c r="C549" s="96">
        <v>43963</v>
      </c>
      <c r="D549" s="96">
        <v>5.3</v>
      </c>
    </row>
    <row r="550" spans="1:4" ht="15.75" x14ac:dyDescent="0.25">
      <c r="A550" s="96" t="s">
        <v>242</v>
      </c>
      <c r="B550" s="96" t="s">
        <v>96</v>
      </c>
      <c r="C550" s="96">
        <v>44033</v>
      </c>
      <c r="D550" s="96">
        <v>4.9000000000000004</v>
      </c>
    </row>
    <row r="551" spans="1:4" ht="15.75" x14ac:dyDescent="0.25">
      <c r="A551" s="96" t="s">
        <v>242</v>
      </c>
      <c r="B551" s="96" t="s">
        <v>96</v>
      </c>
      <c r="C551" s="96">
        <v>44109</v>
      </c>
      <c r="D551" s="96">
        <v>5.6</v>
      </c>
    </row>
    <row r="552" spans="1:4" ht="15.75" x14ac:dyDescent="0.25">
      <c r="A552" s="96" t="s">
        <v>242</v>
      </c>
      <c r="B552" s="96" t="s">
        <v>96</v>
      </c>
      <c r="C552" s="96">
        <v>44175</v>
      </c>
      <c r="D552" s="96">
        <v>5.0999999999999996</v>
      </c>
    </row>
    <row r="553" spans="1:4" ht="15.75" x14ac:dyDescent="0.25">
      <c r="A553" s="96" t="s">
        <v>242</v>
      </c>
      <c r="B553" s="96" t="s">
        <v>1</v>
      </c>
      <c r="C553" s="96">
        <v>43761</v>
      </c>
      <c r="D553" s="96">
        <v>16</v>
      </c>
    </row>
    <row r="554" spans="1:4" ht="15.75" x14ac:dyDescent="0.25">
      <c r="A554" s="96" t="s">
        <v>242</v>
      </c>
      <c r="B554" s="96" t="s">
        <v>1</v>
      </c>
      <c r="C554" s="96">
        <v>43761</v>
      </c>
      <c r="D554" s="96">
        <v>22</v>
      </c>
    </row>
    <row r="555" spans="1:4" ht="15.75" x14ac:dyDescent="0.25">
      <c r="A555" s="96" t="s">
        <v>242</v>
      </c>
      <c r="B555" s="96" t="s">
        <v>1</v>
      </c>
      <c r="C555" s="96">
        <v>43873</v>
      </c>
      <c r="D555" s="96">
        <v>13</v>
      </c>
    </row>
    <row r="556" spans="1:4" ht="15.75" x14ac:dyDescent="0.25">
      <c r="A556" s="96" t="s">
        <v>242</v>
      </c>
      <c r="B556" s="96" t="s">
        <v>1</v>
      </c>
      <c r="C556" s="96">
        <v>43963</v>
      </c>
      <c r="D556" s="96">
        <v>13</v>
      </c>
    </row>
    <row r="557" spans="1:4" ht="15.75" x14ac:dyDescent="0.25">
      <c r="A557" s="96" t="s">
        <v>242</v>
      </c>
      <c r="B557" s="96" t="s">
        <v>1</v>
      </c>
      <c r="C557" s="96">
        <v>44033</v>
      </c>
      <c r="D557" s="96">
        <v>12</v>
      </c>
    </row>
    <row r="558" spans="1:4" ht="15.75" x14ac:dyDescent="0.25">
      <c r="A558" s="96" t="s">
        <v>242</v>
      </c>
      <c r="B558" s="96" t="s">
        <v>1</v>
      </c>
      <c r="C558" s="96">
        <v>44109</v>
      </c>
      <c r="D558" s="96">
        <v>13</v>
      </c>
    </row>
    <row r="559" spans="1:4" ht="15.75" x14ac:dyDescent="0.25">
      <c r="A559" s="96" t="s">
        <v>242</v>
      </c>
      <c r="B559" s="96" t="s">
        <v>1</v>
      </c>
      <c r="C559" s="96">
        <v>44175</v>
      </c>
      <c r="D559" s="96">
        <v>11</v>
      </c>
    </row>
    <row r="560" spans="1:4" ht="15.75" x14ac:dyDescent="0.25">
      <c r="A560" s="96" t="s">
        <v>242</v>
      </c>
      <c r="B560" s="96" t="s">
        <v>94</v>
      </c>
      <c r="C560" s="96">
        <v>43761</v>
      </c>
      <c r="D560" s="96">
        <v>8.9</v>
      </c>
    </row>
    <row r="561" spans="1:4" ht="15.75" x14ac:dyDescent="0.25">
      <c r="A561" s="96" t="s">
        <v>242</v>
      </c>
      <c r="B561" s="96" t="s">
        <v>94</v>
      </c>
      <c r="C561" s="96">
        <v>43761</v>
      </c>
      <c r="D561" s="96">
        <v>9.5</v>
      </c>
    </row>
    <row r="562" spans="1:4" ht="15.75" x14ac:dyDescent="0.25">
      <c r="A562" s="96" t="s">
        <v>242</v>
      </c>
      <c r="B562" s="96" t="s">
        <v>94</v>
      </c>
      <c r="C562" s="96">
        <v>43873</v>
      </c>
      <c r="D562" s="96">
        <v>7.6</v>
      </c>
    </row>
    <row r="563" spans="1:4" ht="15.75" x14ac:dyDescent="0.25">
      <c r="A563" s="96" t="s">
        <v>242</v>
      </c>
      <c r="B563" s="96" t="s">
        <v>94</v>
      </c>
      <c r="C563" s="96">
        <v>43963</v>
      </c>
      <c r="D563" s="96">
        <v>7.6</v>
      </c>
    </row>
    <row r="564" spans="1:4" ht="15.75" x14ac:dyDescent="0.25">
      <c r="A564" s="96" t="s">
        <v>242</v>
      </c>
      <c r="B564" s="96" t="s">
        <v>94</v>
      </c>
      <c r="C564" s="96">
        <v>44033</v>
      </c>
      <c r="D564" s="96">
        <v>7.1</v>
      </c>
    </row>
    <row r="565" spans="1:4" ht="15.75" x14ac:dyDescent="0.25">
      <c r="A565" s="96" t="s">
        <v>242</v>
      </c>
      <c r="B565" s="96" t="s">
        <v>94</v>
      </c>
      <c r="C565" s="96">
        <v>44109</v>
      </c>
      <c r="D565" s="96">
        <v>8</v>
      </c>
    </row>
    <row r="566" spans="1:4" ht="15.75" x14ac:dyDescent="0.25">
      <c r="A566" s="96" t="s">
        <v>242</v>
      </c>
      <c r="B566" s="96" t="s">
        <v>94</v>
      </c>
      <c r="C566" s="96">
        <v>44175</v>
      </c>
      <c r="D566" s="96">
        <v>7</v>
      </c>
    </row>
    <row r="567" spans="1:4" ht="15.75" x14ac:dyDescent="0.25">
      <c r="A567" s="96" t="s">
        <v>242</v>
      </c>
      <c r="B567" s="96" t="s">
        <v>2</v>
      </c>
      <c r="C567" s="96">
        <v>43761</v>
      </c>
      <c r="D567" s="96">
        <v>1.1000000000000001</v>
      </c>
    </row>
    <row r="568" spans="1:4" ht="15.75" x14ac:dyDescent="0.25">
      <c r="A568" s="96" t="s">
        <v>242</v>
      </c>
      <c r="B568" s="96" t="s">
        <v>2</v>
      </c>
      <c r="C568" s="96">
        <v>43761</v>
      </c>
      <c r="D568" s="96">
        <v>0.75</v>
      </c>
    </row>
    <row r="569" spans="1:4" ht="15.75" x14ac:dyDescent="0.25">
      <c r="A569" s="96" t="s">
        <v>242</v>
      </c>
      <c r="B569" s="96" t="s">
        <v>2</v>
      </c>
      <c r="C569" s="96">
        <v>43873</v>
      </c>
      <c r="D569" s="96">
        <v>1.2</v>
      </c>
    </row>
    <row r="570" spans="1:4" ht="15.75" x14ac:dyDescent="0.25">
      <c r="A570" s="96" t="s">
        <v>242</v>
      </c>
      <c r="B570" s="96" t="s">
        <v>2</v>
      </c>
      <c r="C570" s="96">
        <v>43963</v>
      </c>
      <c r="D570" s="96">
        <v>1.1000000000000001</v>
      </c>
    </row>
    <row r="571" spans="1:4" ht="15.75" x14ac:dyDescent="0.25">
      <c r="A571" s="96" t="s">
        <v>242</v>
      </c>
      <c r="B571" s="96" t="s">
        <v>2</v>
      </c>
      <c r="C571" s="96">
        <v>44033</v>
      </c>
      <c r="D571" s="96">
        <v>0.99</v>
      </c>
    </row>
    <row r="572" spans="1:4" ht="15.75" x14ac:dyDescent="0.25">
      <c r="A572" s="96" t="s">
        <v>242</v>
      </c>
      <c r="B572" s="96" t="s">
        <v>2</v>
      </c>
      <c r="C572" s="96">
        <v>44109</v>
      </c>
      <c r="D572" s="96">
        <v>1.2</v>
      </c>
    </row>
    <row r="573" spans="1:4" ht="15.75" x14ac:dyDescent="0.25">
      <c r="A573" s="96" t="s">
        <v>242</v>
      </c>
      <c r="B573" s="96" t="s">
        <v>2</v>
      </c>
      <c r="C573" s="96">
        <v>44175</v>
      </c>
      <c r="D573" s="96">
        <v>1</v>
      </c>
    </row>
    <row r="574" spans="1:4" ht="15.75" x14ac:dyDescent="0.25">
      <c r="A574" s="96" t="s">
        <v>242</v>
      </c>
      <c r="B574" s="96" t="s">
        <v>4</v>
      </c>
      <c r="C574" s="96">
        <v>43761</v>
      </c>
      <c r="D574" s="96">
        <v>17</v>
      </c>
    </row>
    <row r="575" spans="1:4" ht="15.75" x14ac:dyDescent="0.25">
      <c r="A575" s="96" t="s">
        <v>242</v>
      </c>
      <c r="B575" s="96" t="s">
        <v>4</v>
      </c>
      <c r="C575" s="96">
        <v>43761</v>
      </c>
      <c r="D575" s="96">
        <v>21</v>
      </c>
    </row>
    <row r="576" spans="1:4" ht="15.75" x14ac:dyDescent="0.25">
      <c r="A576" s="96" t="s">
        <v>242</v>
      </c>
      <c r="B576" s="96" t="s">
        <v>4</v>
      </c>
      <c r="C576" s="96">
        <v>43873</v>
      </c>
      <c r="D576" s="96">
        <v>14</v>
      </c>
    </row>
    <row r="577" spans="1:4" ht="15.75" x14ac:dyDescent="0.25">
      <c r="A577" s="96" t="s">
        <v>242</v>
      </c>
      <c r="B577" s="96" t="s">
        <v>4</v>
      </c>
      <c r="C577" s="96">
        <v>43963</v>
      </c>
      <c r="D577" s="96">
        <v>13</v>
      </c>
    </row>
    <row r="578" spans="1:4" ht="15.75" x14ac:dyDescent="0.25">
      <c r="A578" s="96" t="s">
        <v>242</v>
      </c>
      <c r="B578" s="96" t="s">
        <v>4</v>
      </c>
      <c r="C578" s="96">
        <v>44033</v>
      </c>
      <c r="D578" s="96">
        <v>13</v>
      </c>
    </row>
    <row r="579" spans="1:4" ht="15.75" x14ac:dyDescent="0.25">
      <c r="A579" s="96" t="s">
        <v>242</v>
      </c>
      <c r="B579" s="96" t="s">
        <v>4</v>
      </c>
      <c r="C579" s="96">
        <v>44109</v>
      </c>
      <c r="D579" s="96">
        <v>15</v>
      </c>
    </row>
    <row r="580" spans="1:4" ht="15.75" x14ac:dyDescent="0.25">
      <c r="A580" s="96" t="s">
        <v>242</v>
      </c>
      <c r="B580" s="96" t="s">
        <v>4</v>
      </c>
      <c r="C580" s="96">
        <v>44175</v>
      </c>
      <c r="D580" s="96">
        <v>12</v>
      </c>
    </row>
    <row r="581" spans="1:4" ht="15.75" x14ac:dyDescent="0.25">
      <c r="A581" s="96" t="s">
        <v>242</v>
      </c>
      <c r="B581" s="96" t="s">
        <v>3</v>
      </c>
      <c r="C581" s="96">
        <v>43761</v>
      </c>
      <c r="D581" s="96">
        <v>8.4</v>
      </c>
    </row>
    <row r="582" spans="1:4" ht="15.75" x14ac:dyDescent="0.25">
      <c r="A582" s="96" t="s">
        <v>242</v>
      </c>
      <c r="B582" s="96" t="s">
        <v>3</v>
      </c>
      <c r="C582" s="96">
        <v>43761</v>
      </c>
      <c r="D582" s="96">
        <v>5.9</v>
      </c>
    </row>
    <row r="583" spans="1:4" ht="15.75" x14ac:dyDescent="0.25">
      <c r="A583" s="96" t="s">
        <v>242</v>
      </c>
      <c r="B583" s="96" t="s">
        <v>3</v>
      </c>
      <c r="C583" s="96">
        <v>43873</v>
      </c>
      <c r="D583" s="96">
        <v>8</v>
      </c>
    </row>
    <row r="584" spans="1:4" ht="15.75" x14ac:dyDescent="0.25">
      <c r="A584" s="96" t="s">
        <v>242</v>
      </c>
      <c r="B584" s="96" t="s">
        <v>3</v>
      </c>
      <c r="C584" s="96">
        <v>43963</v>
      </c>
      <c r="D584" s="96">
        <v>8.6999999999999993</v>
      </c>
    </row>
    <row r="585" spans="1:4" ht="15.75" x14ac:dyDescent="0.25">
      <c r="A585" s="96" t="s">
        <v>242</v>
      </c>
      <c r="B585" s="96" t="s">
        <v>3</v>
      </c>
      <c r="C585" s="96">
        <v>44033</v>
      </c>
      <c r="D585" s="96">
        <v>8.4</v>
      </c>
    </row>
    <row r="586" spans="1:4" ht="15.75" x14ac:dyDescent="0.25">
      <c r="A586" s="96" t="s">
        <v>242</v>
      </c>
      <c r="B586" s="96" t="s">
        <v>3</v>
      </c>
      <c r="C586" s="96">
        <v>44109</v>
      </c>
      <c r="D586" s="96">
        <v>9</v>
      </c>
    </row>
    <row r="587" spans="1:4" ht="15.75" x14ac:dyDescent="0.25">
      <c r="A587" s="96" t="s">
        <v>242</v>
      </c>
      <c r="B587" s="96" t="s">
        <v>3</v>
      </c>
      <c r="C587" s="96">
        <v>44175</v>
      </c>
      <c r="D587" s="96">
        <v>7.9</v>
      </c>
    </row>
    <row r="588" spans="1:4" ht="15.75" x14ac:dyDescent="0.25">
      <c r="A588" s="96" t="s">
        <v>242</v>
      </c>
      <c r="B588" s="96" t="s">
        <v>5</v>
      </c>
      <c r="C588" s="96">
        <v>43761</v>
      </c>
      <c r="D588" s="96">
        <v>0.46</v>
      </c>
    </row>
    <row r="589" spans="1:4" ht="15.75" x14ac:dyDescent="0.25">
      <c r="A589" s="96" t="s">
        <v>242</v>
      </c>
      <c r="B589" s="96" t="s">
        <v>5</v>
      </c>
      <c r="C589" s="96">
        <v>43761</v>
      </c>
      <c r="D589" s="96">
        <v>0.6</v>
      </c>
    </row>
    <row r="590" spans="1:4" ht="15.75" x14ac:dyDescent="0.25">
      <c r="A590" s="96" t="s">
        <v>242</v>
      </c>
      <c r="B590" s="96" t="s">
        <v>5</v>
      </c>
      <c r="C590" s="96">
        <v>43873</v>
      </c>
      <c r="D590" s="96" t="s">
        <v>124</v>
      </c>
    </row>
    <row r="591" spans="1:4" ht="15.75" x14ac:dyDescent="0.25">
      <c r="A591" s="96" t="s">
        <v>242</v>
      </c>
      <c r="B591" s="96" t="s">
        <v>5</v>
      </c>
      <c r="C591" s="96">
        <v>43963</v>
      </c>
      <c r="D591" s="96" t="s">
        <v>124</v>
      </c>
    </row>
    <row r="592" spans="1:4" ht="15.75" x14ac:dyDescent="0.25">
      <c r="A592" s="96" t="s">
        <v>242</v>
      </c>
      <c r="B592" s="96" t="s">
        <v>5</v>
      </c>
      <c r="C592" s="96">
        <v>44033</v>
      </c>
      <c r="D592" s="96" t="s">
        <v>124</v>
      </c>
    </row>
    <row r="593" spans="1:4" ht="15.75" x14ac:dyDescent="0.25">
      <c r="A593" s="96" t="s">
        <v>242</v>
      </c>
      <c r="B593" s="96" t="s">
        <v>5</v>
      </c>
      <c r="C593" s="96">
        <v>44109</v>
      </c>
      <c r="D593" s="96" t="s">
        <v>124</v>
      </c>
    </row>
    <row r="594" spans="1:4" ht="15.75" x14ac:dyDescent="0.25">
      <c r="A594" s="96" t="s">
        <v>242</v>
      </c>
      <c r="B594" s="96" t="s">
        <v>5</v>
      </c>
      <c r="C594" s="96">
        <v>44175</v>
      </c>
      <c r="D594" s="96" t="s">
        <v>124</v>
      </c>
    </row>
    <row r="595" spans="1:4" ht="15.75" x14ac:dyDescent="0.25">
      <c r="A595" s="96" t="s">
        <v>242</v>
      </c>
      <c r="B595" s="96" t="s">
        <v>246</v>
      </c>
      <c r="C595" s="96">
        <v>43761</v>
      </c>
      <c r="D595" s="96" t="s">
        <v>124</v>
      </c>
    </row>
    <row r="596" spans="1:4" ht="15.75" x14ac:dyDescent="0.25">
      <c r="A596" s="96" t="s">
        <v>242</v>
      </c>
      <c r="B596" s="96" t="s">
        <v>246</v>
      </c>
      <c r="C596" s="96">
        <v>43761</v>
      </c>
      <c r="D596" s="96" t="s">
        <v>124</v>
      </c>
    </row>
    <row r="597" spans="1:4" ht="15.75" x14ac:dyDescent="0.25">
      <c r="A597" s="96" t="s">
        <v>242</v>
      </c>
      <c r="B597" s="96" t="s">
        <v>246</v>
      </c>
      <c r="C597" s="96">
        <v>43873</v>
      </c>
      <c r="D597" s="96" t="s">
        <v>124</v>
      </c>
    </row>
    <row r="598" spans="1:4" ht="15.75" x14ac:dyDescent="0.25">
      <c r="A598" s="96" t="s">
        <v>242</v>
      </c>
      <c r="B598" s="96" t="s">
        <v>246</v>
      </c>
      <c r="C598" s="96">
        <v>43963</v>
      </c>
      <c r="D598" s="96" t="s">
        <v>124</v>
      </c>
    </row>
    <row r="599" spans="1:4" ht="15.75" x14ac:dyDescent="0.25">
      <c r="A599" s="96" t="s">
        <v>242</v>
      </c>
      <c r="B599" s="96" t="s">
        <v>246</v>
      </c>
      <c r="C599" s="96">
        <v>44033</v>
      </c>
      <c r="D599" s="96" t="s">
        <v>124</v>
      </c>
    </row>
    <row r="600" spans="1:4" ht="15.75" x14ac:dyDescent="0.25">
      <c r="A600" s="96" t="s">
        <v>242</v>
      </c>
      <c r="B600" s="96" t="s">
        <v>246</v>
      </c>
      <c r="C600" s="96">
        <v>44109</v>
      </c>
      <c r="D600" s="96" t="s">
        <v>124</v>
      </c>
    </row>
    <row r="601" spans="1:4" ht="15.75" x14ac:dyDescent="0.25">
      <c r="A601" s="96" t="s">
        <v>242</v>
      </c>
      <c r="B601" s="96" t="s">
        <v>246</v>
      </c>
      <c r="C601" s="96">
        <v>44175</v>
      </c>
      <c r="D601" s="96" t="s">
        <v>124</v>
      </c>
    </row>
    <row r="602" spans="1:4" ht="15.75" x14ac:dyDescent="0.25">
      <c r="A602" s="96" t="s">
        <v>242</v>
      </c>
      <c r="B602" s="96" t="s">
        <v>101</v>
      </c>
      <c r="C602" s="96">
        <v>43761</v>
      </c>
      <c r="D602" s="96" t="s">
        <v>124</v>
      </c>
    </row>
    <row r="603" spans="1:4" ht="15.75" x14ac:dyDescent="0.25">
      <c r="A603" s="96" t="s">
        <v>242</v>
      </c>
      <c r="B603" s="96" t="s">
        <v>101</v>
      </c>
      <c r="C603" s="96">
        <v>43761</v>
      </c>
      <c r="D603" s="96" t="s">
        <v>124</v>
      </c>
    </row>
    <row r="604" spans="1:4" ht="15.75" x14ac:dyDescent="0.25">
      <c r="A604" s="96" t="s">
        <v>242</v>
      </c>
      <c r="B604" s="96" t="s">
        <v>101</v>
      </c>
      <c r="C604" s="96">
        <v>43873</v>
      </c>
      <c r="D604" s="96" t="s">
        <v>124</v>
      </c>
    </row>
    <row r="605" spans="1:4" ht="15.75" x14ac:dyDescent="0.25">
      <c r="A605" s="96" t="s">
        <v>242</v>
      </c>
      <c r="B605" s="96" t="s">
        <v>101</v>
      </c>
      <c r="C605" s="96">
        <v>43963</v>
      </c>
      <c r="D605" s="96" t="s">
        <v>124</v>
      </c>
    </row>
    <row r="606" spans="1:4" ht="15.75" x14ac:dyDescent="0.25">
      <c r="A606" s="96" t="s">
        <v>242</v>
      </c>
      <c r="B606" s="96" t="s">
        <v>101</v>
      </c>
      <c r="C606" s="96">
        <v>44033</v>
      </c>
      <c r="D606" s="96" t="s">
        <v>124</v>
      </c>
    </row>
    <row r="607" spans="1:4" ht="15.75" x14ac:dyDescent="0.25">
      <c r="A607" s="96" t="s">
        <v>242</v>
      </c>
      <c r="B607" s="96" t="s">
        <v>101</v>
      </c>
      <c r="C607" s="96">
        <v>44109</v>
      </c>
      <c r="D607" s="96" t="s">
        <v>124</v>
      </c>
    </row>
    <row r="608" spans="1:4" ht="15.75" x14ac:dyDescent="0.25">
      <c r="A608" s="96" t="s">
        <v>242</v>
      </c>
      <c r="B608" s="96" t="s">
        <v>101</v>
      </c>
      <c r="C608" s="96">
        <v>44175</v>
      </c>
      <c r="D608" s="96" t="s">
        <v>124</v>
      </c>
    </row>
    <row r="609" spans="1:4" ht="15.75" x14ac:dyDescent="0.25">
      <c r="A609" s="96" t="s">
        <v>242</v>
      </c>
      <c r="B609" s="96" t="s">
        <v>10</v>
      </c>
      <c r="C609" s="96">
        <v>43761</v>
      </c>
      <c r="D609" s="96" t="s">
        <v>124</v>
      </c>
    </row>
    <row r="610" spans="1:4" ht="15.75" x14ac:dyDescent="0.25">
      <c r="A610" s="96" t="s">
        <v>242</v>
      </c>
      <c r="B610" s="96" t="s">
        <v>10</v>
      </c>
      <c r="C610" s="96">
        <v>43761</v>
      </c>
      <c r="D610" s="96" t="s">
        <v>124</v>
      </c>
    </row>
    <row r="611" spans="1:4" ht="15.75" x14ac:dyDescent="0.25">
      <c r="A611" s="96" t="s">
        <v>242</v>
      </c>
      <c r="B611" s="96" t="s">
        <v>10</v>
      </c>
      <c r="C611" s="96">
        <v>43873</v>
      </c>
      <c r="D611" s="96" t="s">
        <v>124</v>
      </c>
    </row>
    <row r="612" spans="1:4" ht="15.75" x14ac:dyDescent="0.25">
      <c r="A612" s="96" t="s">
        <v>242</v>
      </c>
      <c r="B612" s="96" t="s">
        <v>10</v>
      </c>
      <c r="C612" s="96">
        <v>43963</v>
      </c>
      <c r="D612" s="96" t="s">
        <v>124</v>
      </c>
    </row>
    <row r="613" spans="1:4" ht="15.75" x14ac:dyDescent="0.25">
      <c r="A613" s="96" t="s">
        <v>242</v>
      </c>
      <c r="B613" s="96" t="s">
        <v>10</v>
      </c>
      <c r="C613" s="96">
        <v>44033</v>
      </c>
      <c r="D613" s="96" t="s">
        <v>124</v>
      </c>
    </row>
    <row r="614" spans="1:4" ht="15.75" x14ac:dyDescent="0.25">
      <c r="A614" s="96" t="s">
        <v>242</v>
      </c>
      <c r="B614" s="96" t="s">
        <v>10</v>
      </c>
      <c r="C614" s="96">
        <v>44109</v>
      </c>
      <c r="D614" s="96" t="s">
        <v>124</v>
      </c>
    </row>
    <row r="615" spans="1:4" ht="15.75" x14ac:dyDescent="0.25">
      <c r="A615" s="96" t="s">
        <v>242</v>
      </c>
      <c r="B615" s="96" t="s">
        <v>10</v>
      </c>
      <c r="C615" s="96">
        <v>44175</v>
      </c>
      <c r="D615" s="96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88C0-D732-47B0-B5A4-D7986E475C9A}">
  <dimension ref="A1:H24"/>
  <sheetViews>
    <sheetView workbookViewId="0">
      <selection sqref="A1:H24"/>
    </sheetView>
  </sheetViews>
  <sheetFormatPr defaultRowHeight="15" x14ac:dyDescent="0.25"/>
  <cols>
    <col min="1" max="1" width="9.7109375" customWidth="1"/>
    <col min="2" max="7" width="7.5703125" customWidth="1"/>
    <col min="8" max="8" width="30" bestFit="1" customWidth="1"/>
  </cols>
  <sheetData>
    <row r="1" spans="1:8" ht="15.75" thickBot="1" x14ac:dyDescent="0.3">
      <c r="A1" s="67" t="s">
        <v>149</v>
      </c>
      <c r="B1" s="68" t="s">
        <v>0</v>
      </c>
      <c r="C1" s="68" t="s">
        <v>5</v>
      </c>
      <c r="D1" s="68" t="s">
        <v>1</v>
      </c>
      <c r="E1" s="68" t="s">
        <v>4</v>
      </c>
      <c r="F1" s="68" t="s">
        <v>3</v>
      </c>
      <c r="G1" s="68" t="s">
        <v>2</v>
      </c>
      <c r="H1" s="69" t="s">
        <v>150</v>
      </c>
    </row>
    <row r="2" spans="1:8" x14ac:dyDescent="0.25">
      <c r="A2" s="60" t="s">
        <v>151</v>
      </c>
      <c r="B2" s="61" t="s">
        <v>141</v>
      </c>
      <c r="C2" s="61" t="s">
        <v>141</v>
      </c>
      <c r="D2" s="61" t="s">
        <v>141</v>
      </c>
      <c r="E2" s="62">
        <v>1.9</v>
      </c>
      <c r="F2" s="62">
        <v>3.8</v>
      </c>
      <c r="G2" s="62">
        <v>2.4</v>
      </c>
      <c r="H2" s="63" t="s">
        <v>152</v>
      </c>
    </row>
    <row r="3" spans="1:8" x14ac:dyDescent="0.25">
      <c r="A3" s="38" t="s">
        <v>151</v>
      </c>
      <c r="B3" s="58" t="s">
        <v>141</v>
      </c>
      <c r="C3" s="58" t="s">
        <v>141</v>
      </c>
      <c r="D3" s="58" t="s">
        <v>141</v>
      </c>
      <c r="E3" s="56">
        <v>2.63</v>
      </c>
      <c r="F3" s="56">
        <v>3.16</v>
      </c>
      <c r="G3" s="58" t="s">
        <v>141</v>
      </c>
      <c r="H3" s="64" t="s">
        <v>158</v>
      </c>
    </row>
    <row r="4" spans="1:8" x14ac:dyDescent="0.25">
      <c r="A4" s="38" t="s">
        <v>151</v>
      </c>
      <c r="B4" s="58" t="s">
        <v>141</v>
      </c>
      <c r="C4" s="58" t="s">
        <v>141</v>
      </c>
      <c r="D4" s="56">
        <v>2.1</v>
      </c>
      <c r="E4" s="56"/>
      <c r="F4" s="56">
        <v>3.7</v>
      </c>
      <c r="G4" s="56">
        <v>2.9</v>
      </c>
      <c r="H4" s="64" t="s">
        <v>153</v>
      </c>
    </row>
    <row r="5" spans="1:8" x14ac:dyDescent="0.25">
      <c r="A5" s="38" t="s">
        <v>151</v>
      </c>
      <c r="B5" s="58" t="s">
        <v>141</v>
      </c>
      <c r="C5" s="58" t="s">
        <v>141</v>
      </c>
      <c r="D5" s="56">
        <v>1.91</v>
      </c>
      <c r="E5" s="56">
        <v>2.31</v>
      </c>
      <c r="F5" s="56">
        <v>3.34</v>
      </c>
      <c r="G5" s="56">
        <v>2.33</v>
      </c>
      <c r="H5" s="64" t="s">
        <v>154</v>
      </c>
    </row>
    <row r="6" spans="1:8" x14ac:dyDescent="0.25">
      <c r="A6" s="38" t="s">
        <v>151</v>
      </c>
      <c r="B6" s="56">
        <v>2.17</v>
      </c>
      <c r="C6" s="56">
        <v>1.85</v>
      </c>
      <c r="D6" s="56">
        <v>2.06</v>
      </c>
      <c r="E6" s="56">
        <v>2.2200000000000002</v>
      </c>
      <c r="F6" s="56">
        <v>3.14</v>
      </c>
      <c r="G6" s="58" t="s">
        <v>141</v>
      </c>
      <c r="H6" s="64" t="s">
        <v>156</v>
      </c>
    </row>
    <row r="7" spans="1:8" x14ac:dyDescent="0.25">
      <c r="A7" s="38" t="s">
        <v>151</v>
      </c>
      <c r="B7" s="56">
        <v>3.02</v>
      </c>
      <c r="C7" s="56">
        <v>2.4</v>
      </c>
      <c r="D7" s="56">
        <v>2.5499999999999998</v>
      </c>
      <c r="E7" s="56">
        <v>2.68</v>
      </c>
      <c r="F7" s="56">
        <v>3.75</v>
      </c>
      <c r="G7" s="56">
        <v>3.07</v>
      </c>
      <c r="H7" s="64" t="s">
        <v>157</v>
      </c>
    </row>
    <row r="8" spans="1:8" x14ac:dyDescent="0.25">
      <c r="A8" s="38" t="s">
        <v>151</v>
      </c>
      <c r="B8" s="58" t="s">
        <v>141</v>
      </c>
      <c r="C8" s="56">
        <v>2.17</v>
      </c>
      <c r="D8" s="56">
        <v>2.56</v>
      </c>
      <c r="E8" s="56">
        <v>2.61</v>
      </c>
      <c r="F8" s="56">
        <v>3.37</v>
      </c>
      <c r="G8" s="56">
        <v>2.8</v>
      </c>
      <c r="H8" s="64" t="s">
        <v>155</v>
      </c>
    </row>
    <row r="9" spans="1:8" x14ac:dyDescent="0.25">
      <c r="A9" s="38" t="s">
        <v>159</v>
      </c>
      <c r="B9" s="58" t="s">
        <v>141</v>
      </c>
      <c r="C9" s="58" t="s">
        <v>141</v>
      </c>
      <c r="D9" s="58" t="s">
        <v>141</v>
      </c>
      <c r="E9" s="56">
        <v>2.06</v>
      </c>
      <c r="F9" s="56">
        <v>2.57</v>
      </c>
      <c r="G9" s="56">
        <v>2.39</v>
      </c>
      <c r="H9" s="64" t="s">
        <v>160</v>
      </c>
    </row>
    <row r="10" spans="1:8" x14ac:dyDescent="0.25">
      <c r="A10" s="38" t="s">
        <v>159</v>
      </c>
      <c r="B10" s="58" t="s">
        <v>141</v>
      </c>
      <c r="C10" s="58" t="s">
        <v>141</v>
      </c>
      <c r="D10" s="58" t="s">
        <v>141</v>
      </c>
      <c r="E10" s="56">
        <f>AVERAGE(2.55,2.63)</f>
        <v>2.59</v>
      </c>
      <c r="F10" s="56">
        <v>3.61</v>
      </c>
      <c r="G10" s="58" t="s">
        <v>141</v>
      </c>
      <c r="H10" s="64" t="s">
        <v>163</v>
      </c>
    </row>
    <row r="11" spans="1:8" x14ac:dyDescent="0.25">
      <c r="A11" s="38" t="s">
        <v>159</v>
      </c>
      <c r="B11" s="58" t="s">
        <v>141</v>
      </c>
      <c r="C11" s="58" t="s">
        <v>141</v>
      </c>
      <c r="D11" s="58" t="s">
        <v>141</v>
      </c>
      <c r="E11" s="59">
        <f>AVERAGE(2.5,2.3,2.3)</f>
        <v>2.3666666666666667</v>
      </c>
      <c r="F11" s="56">
        <f>AVERAGE(3.6, 3.5, 3.4)</f>
        <v>3.5</v>
      </c>
      <c r="G11" s="58" t="s">
        <v>141</v>
      </c>
      <c r="H11" s="64" t="s">
        <v>164</v>
      </c>
    </row>
    <row r="12" spans="1:8" x14ac:dyDescent="0.25">
      <c r="A12" s="38" t="s">
        <v>159</v>
      </c>
      <c r="B12" s="58" t="s">
        <v>141</v>
      </c>
      <c r="C12" s="58" t="s">
        <v>141</v>
      </c>
      <c r="D12" s="58" t="s">
        <v>141</v>
      </c>
      <c r="E12" s="56">
        <v>2.64</v>
      </c>
      <c r="F12" s="56">
        <v>3.6</v>
      </c>
      <c r="G12" s="58" t="s">
        <v>141</v>
      </c>
      <c r="H12" s="64" t="s">
        <v>161</v>
      </c>
    </row>
    <row r="13" spans="1:8" x14ac:dyDescent="0.25">
      <c r="A13" s="38" t="s">
        <v>159</v>
      </c>
      <c r="B13" s="58" t="s">
        <v>141</v>
      </c>
      <c r="C13" s="58" t="s">
        <v>141</v>
      </c>
      <c r="D13" s="58" t="s">
        <v>141</v>
      </c>
      <c r="E13" s="56">
        <v>1.9</v>
      </c>
      <c r="F13" s="56">
        <v>2.4</v>
      </c>
      <c r="G13" s="58" t="s">
        <v>141</v>
      </c>
      <c r="H13" s="64" t="s">
        <v>162</v>
      </c>
    </row>
    <row r="14" spans="1:8" x14ac:dyDescent="0.25">
      <c r="A14" s="38" t="s">
        <v>159</v>
      </c>
      <c r="B14" s="56">
        <v>1.88</v>
      </c>
      <c r="C14" s="56">
        <v>1.37</v>
      </c>
      <c r="D14" s="56">
        <v>1.31</v>
      </c>
      <c r="E14" s="56">
        <v>1.89</v>
      </c>
      <c r="F14" s="56">
        <v>2.8</v>
      </c>
      <c r="G14" s="56">
        <v>2.36</v>
      </c>
      <c r="H14" s="64" t="s">
        <v>165</v>
      </c>
    </row>
    <row r="15" spans="1:8" x14ac:dyDescent="0.25">
      <c r="A15" s="38" t="s">
        <v>159</v>
      </c>
      <c r="B15" s="56">
        <v>0.8</v>
      </c>
      <c r="C15" s="56">
        <v>1.8</v>
      </c>
      <c r="D15" s="56">
        <v>3</v>
      </c>
      <c r="E15" s="58" t="s">
        <v>141</v>
      </c>
      <c r="F15" s="58" t="s">
        <v>141</v>
      </c>
      <c r="G15" s="56">
        <v>3.8</v>
      </c>
      <c r="H15" s="64" t="s">
        <v>166</v>
      </c>
    </row>
    <row r="16" spans="1:8" x14ac:dyDescent="0.25">
      <c r="A16" s="38" t="s">
        <v>159</v>
      </c>
      <c r="B16" s="56">
        <v>2.7</v>
      </c>
      <c r="C16" s="58" t="s">
        <v>141</v>
      </c>
      <c r="D16" s="56">
        <v>3.6</v>
      </c>
      <c r="E16" s="58" t="s">
        <v>141</v>
      </c>
      <c r="F16" s="58" t="s">
        <v>141</v>
      </c>
      <c r="G16" s="56">
        <v>3.8</v>
      </c>
      <c r="H16" s="64" t="s">
        <v>167</v>
      </c>
    </row>
    <row r="17" spans="1:8" x14ac:dyDescent="0.25">
      <c r="A17" s="38" t="s">
        <v>159</v>
      </c>
      <c r="B17" s="58" t="s">
        <v>141</v>
      </c>
      <c r="C17" s="58" t="s">
        <v>141</v>
      </c>
      <c r="D17" s="58" t="s">
        <v>141</v>
      </c>
      <c r="E17" s="56">
        <v>1.98</v>
      </c>
      <c r="F17" s="56">
        <v>2.85</v>
      </c>
      <c r="G17" s="56"/>
      <c r="H17" s="64" t="s">
        <v>168</v>
      </c>
    </row>
    <row r="18" spans="1:8" x14ac:dyDescent="0.25">
      <c r="A18" s="38" t="s">
        <v>159</v>
      </c>
      <c r="B18" s="58" t="s">
        <v>141</v>
      </c>
      <c r="C18" s="58" t="s">
        <v>141</v>
      </c>
      <c r="D18" s="58" t="s">
        <v>141</v>
      </c>
      <c r="E18" s="56">
        <v>2.0499999999999998</v>
      </c>
      <c r="F18" s="56">
        <v>3.3</v>
      </c>
      <c r="G18" s="56">
        <v>2.81</v>
      </c>
      <c r="H18" s="64" t="s">
        <v>169</v>
      </c>
    </row>
    <row r="19" spans="1:8" x14ac:dyDescent="0.25">
      <c r="A19" s="38" t="s">
        <v>159</v>
      </c>
      <c r="B19" s="56">
        <v>1.1100000000000001</v>
      </c>
      <c r="C19" s="56">
        <v>1.39</v>
      </c>
      <c r="D19" s="56">
        <v>1.61</v>
      </c>
      <c r="E19" s="56">
        <v>2.38</v>
      </c>
      <c r="F19" s="56">
        <v>3.49</v>
      </c>
      <c r="G19" s="56">
        <v>3.04</v>
      </c>
      <c r="H19" s="64" t="s">
        <v>170</v>
      </c>
    </row>
    <row r="20" spans="1:8" ht="15.75" thickBot="1" x14ac:dyDescent="0.3">
      <c r="A20" s="39" t="s">
        <v>159</v>
      </c>
      <c r="B20" s="65">
        <v>1.45</v>
      </c>
      <c r="C20" s="65">
        <v>1.72</v>
      </c>
      <c r="D20" s="65">
        <v>1.85</v>
      </c>
      <c r="E20" s="65">
        <v>2.36</v>
      </c>
      <c r="F20" s="65">
        <v>3.21</v>
      </c>
      <c r="G20" s="65">
        <v>2.91</v>
      </c>
      <c r="H20" s="66" t="s">
        <v>171</v>
      </c>
    </row>
    <row r="21" spans="1:8" x14ac:dyDescent="0.25">
      <c r="A21" s="70" t="s">
        <v>174</v>
      </c>
      <c r="B21" s="62">
        <f t="shared" ref="B21:G21" si="0">MIN(B1:B20)</f>
        <v>0.8</v>
      </c>
      <c r="C21" s="62">
        <f t="shared" si="0"/>
        <v>1.37</v>
      </c>
      <c r="D21" s="62">
        <f t="shared" si="0"/>
        <v>1.31</v>
      </c>
      <c r="E21" s="62">
        <f t="shared" si="0"/>
        <v>1.89</v>
      </c>
      <c r="F21" s="62">
        <f t="shared" si="0"/>
        <v>2.4</v>
      </c>
      <c r="G21" s="71">
        <f t="shared" si="0"/>
        <v>2.33</v>
      </c>
    </row>
    <row r="22" spans="1:8" x14ac:dyDescent="0.25">
      <c r="A22" s="72" t="s">
        <v>175</v>
      </c>
      <c r="B22" s="56">
        <f t="shared" ref="B22:G22" si="1">MAX(B1:B20)</f>
        <v>3.02</v>
      </c>
      <c r="C22" s="56">
        <f t="shared" si="1"/>
        <v>2.4</v>
      </c>
      <c r="D22" s="56">
        <f t="shared" si="1"/>
        <v>3.6</v>
      </c>
      <c r="E22" s="56">
        <f t="shared" si="1"/>
        <v>2.68</v>
      </c>
      <c r="F22" s="56">
        <f t="shared" si="1"/>
        <v>3.8</v>
      </c>
      <c r="G22" s="73">
        <f t="shared" si="1"/>
        <v>3.8</v>
      </c>
    </row>
    <row r="23" spans="1:8" x14ac:dyDescent="0.25">
      <c r="A23" s="72" t="s">
        <v>172</v>
      </c>
      <c r="B23" s="59">
        <f t="shared" ref="B23:G23" si="2">AVERAGE(B1:B20)</f>
        <v>1.8757142857142857</v>
      </c>
      <c r="C23" s="59">
        <f t="shared" si="2"/>
        <v>1.8142857142857145</v>
      </c>
      <c r="D23" s="59">
        <f t="shared" si="2"/>
        <v>2.2550000000000003</v>
      </c>
      <c r="E23" s="59">
        <f t="shared" si="2"/>
        <v>2.2854166666666669</v>
      </c>
      <c r="F23" s="59">
        <f t="shared" si="2"/>
        <v>3.2699999999999996</v>
      </c>
      <c r="G23" s="74">
        <f t="shared" si="2"/>
        <v>2.8841666666666668</v>
      </c>
    </row>
    <row r="24" spans="1:8" ht="15.75" thickBot="1" x14ac:dyDescent="0.3">
      <c r="A24" s="75" t="s">
        <v>173</v>
      </c>
      <c r="B24" s="76">
        <f>_xlfn.STDEV.P(B1:B20)</f>
        <v>0.75594514432231785</v>
      </c>
      <c r="C24" s="76">
        <f t="shared" ref="C24:G24" si="3">_xlfn.STDEV.P(C1:C20)</f>
        <v>0.34997375994931557</v>
      </c>
      <c r="D24" s="76">
        <f t="shared" si="3"/>
        <v>0.6479390403425298</v>
      </c>
      <c r="E24" s="76">
        <f t="shared" si="3"/>
        <v>0.28253779245733818</v>
      </c>
      <c r="F24" s="76">
        <f t="shared" si="3"/>
        <v>0.39960274391097061</v>
      </c>
      <c r="G24" s="77">
        <f t="shared" si="3"/>
        <v>0.48393281788097675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C2CE-1BEF-4159-B432-41BF3F4B6E39}">
  <dimension ref="A1:K43"/>
  <sheetViews>
    <sheetView workbookViewId="0">
      <selection activeCell="F13" sqref="F13"/>
    </sheetView>
  </sheetViews>
  <sheetFormatPr defaultRowHeight="15" x14ac:dyDescent="0.25"/>
  <cols>
    <col min="1" max="1" width="7.5703125" style="2" bestFit="1" customWidth="1"/>
    <col min="2" max="2" width="5.140625" style="2" bestFit="1" customWidth="1"/>
    <col min="3" max="3" width="6.42578125" style="17" bestFit="1" customWidth="1"/>
    <col min="4" max="4" width="8.28515625" style="19" bestFit="1" customWidth="1"/>
    <col min="5" max="5" width="13.5703125" style="17" bestFit="1" customWidth="1"/>
    <col min="6" max="8" width="6.7109375" style="5" bestFit="1" customWidth="1"/>
    <col min="9" max="9" width="9.28515625" style="17" customWidth="1"/>
    <col min="10" max="10" width="8.28515625" style="3" bestFit="1" customWidth="1"/>
    <col min="11" max="11" width="10.28515625" style="3" bestFit="1" customWidth="1"/>
  </cols>
  <sheetData>
    <row r="1" spans="1:11" ht="60" x14ac:dyDescent="0.25">
      <c r="A1" s="1" t="s">
        <v>121</v>
      </c>
      <c r="B1" s="1" t="s">
        <v>122</v>
      </c>
      <c r="C1" s="6" t="s">
        <v>126</v>
      </c>
      <c r="D1" s="16" t="s">
        <v>127</v>
      </c>
      <c r="E1" s="6" t="s">
        <v>129</v>
      </c>
      <c r="F1" s="6" t="s">
        <v>146</v>
      </c>
      <c r="G1" s="6" t="s">
        <v>147</v>
      </c>
      <c r="H1" s="6" t="s">
        <v>148</v>
      </c>
      <c r="I1" s="6" t="s">
        <v>128</v>
      </c>
      <c r="J1" s="4" t="s">
        <v>130</v>
      </c>
      <c r="K1" s="4" t="s">
        <v>131</v>
      </c>
    </row>
    <row r="2" spans="1:11" x14ac:dyDescent="0.25">
      <c r="A2" s="15" t="s">
        <v>38</v>
      </c>
      <c r="B2" s="15" t="s">
        <v>53</v>
      </c>
      <c r="C2" s="10">
        <v>7.6200000000000004E-2</v>
      </c>
      <c r="D2" s="18">
        <v>1.4355359999999999</v>
      </c>
      <c r="E2" s="10">
        <v>31.67</v>
      </c>
      <c r="F2" s="7">
        <v>34.327303000000001</v>
      </c>
      <c r="G2" s="7">
        <v>6.4934700000000003</v>
      </c>
      <c r="H2" s="7">
        <v>59.179206999999998</v>
      </c>
      <c r="I2" s="10">
        <v>3.3584999999999998</v>
      </c>
      <c r="J2" s="20">
        <v>24339.8</v>
      </c>
      <c r="K2" s="20">
        <v>17206.099999999999</v>
      </c>
    </row>
    <row r="3" spans="1:11" x14ac:dyDescent="0.25">
      <c r="A3" s="15" t="s">
        <v>39</v>
      </c>
      <c r="B3" s="15" t="s">
        <v>53</v>
      </c>
      <c r="C3" s="10">
        <v>0.30480000000000002</v>
      </c>
      <c r="D3" s="18">
        <v>1.4927189999999999</v>
      </c>
      <c r="E3" s="10">
        <v>19.3</v>
      </c>
      <c r="F3" s="7">
        <v>47.180512999999998</v>
      </c>
      <c r="G3" s="7">
        <v>8.6342470000000002</v>
      </c>
      <c r="H3" s="7">
        <v>44.185250000000003</v>
      </c>
      <c r="I3" s="10">
        <v>0.19400000000000001</v>
      </c>
      <c r="J3" s="20">
        <v>29349</v>
      </c>
      <c r="K3" s="20">
        <v>12734.9</v>
      </c>
    </row>
    <row r="4" spans="1:11" x14ac:dyDescent="0.25">
      <c r="A4" s="15" t="s">
        <v>40</v>
      </c>
      <c r="B4" s="15" t="s">
        <v>53</v>
      </c>
      <c r="C4" s="10">
        <v>0.76200000000000001</v>
      </c>
      <c r="D4" s="18">
        <v>1.542198</v>
      </c>
      <c r="E4" s="10">
        <v>19.3</v>
      </c>
      <c r="F4" s="7">
        <v>14.094863</v>
      </c>
      <c r="G4" s="7">
        <v>21.219536999999999</v>
      </c>
      <c r="H4" s="7">
        <v>64.685609999999997</v>
      </c>
      <c r="I4" s="10">
        <v>7.3999999999999996E-2</v>
      </c>
      <c r="J4" s="20">
        <v>68464.100000000006</v>
      </c>
      <c r="K4" s="20">
        <v>43497.5</v>
      </c>
    </row>
    <row r="5" spans="1:11" x14ac:dyDescent="0.25">
      <c r="A5" s="15" t="s">
        <v>41</v>
      </c>
      <c r="B5" s="15" t="s">
        <v>53</v>
      </c>
      <c r="C5" s="10">
        <v>1.5748</v>
      </c>
      <c r="D5" s="18">
        <v>1.719616</v>
      </c>
      <c r="E5" s="10">
        <v>5.97</v>
      </c>
      <c r="F5" s="7">
        <v>54.36759</v>
      </c>
      <c r="G5" s="7">
        <v>8.6996769999999994</v>
      </c>
      <c r="H5" s="7">
        <v>36.932737000000003</v>
      </c>
      <c r="I5" s="10">
        <v>4.3999999999999997E-2</v>
      </c>
      <c r="J5" s="20">
        <v>41330.9</v>
      </c>
      <c r="K5" s="20">
        <v>25504.799999999999</v>
      </c>
    </row>
    <row r="6" spans="1:11" x14ac:dyDescent="0.25">
      <c r="A6" s="15" t="s">
        <v>42</v>
      </c>
      <c r="B6" s="15" t="s">
        <v>53</v>
      </c>
      <c r="C6" s="10">
        <v>2.4384000000000001</v>
      </c>
      <c r="D6" s="18">
        <v>1.525671</v>
      </c>
      <c r="E6" s="10">
        <v>32.5</v>
      </c>
      <c r="F6" s="7">
        <v>58.059697</v>
      </c>
      <c r="G6" s="7">
        <v>14.514393</v>
      </c>
      <c r="H6" s="7">
        <v>27.425899999999999</v>
      </c>
      <c r="I6" s="10">
        <v>9.8000000000000004E-2</v>
      </c>
      <c r="J6" s="20">
        <v>56077.1</v>
      </c>
      <c r="K6" s="20">
        <v>45448.2</v>
      </c>
    </row>
    <row r="7" spans="1:11" x14ac:dyDescent="0.25">
      <c r="A7" s="15" t="s">
        <v>43</v>
      </c>
      <c r="B7" s="15" t="s">
        <v>53</v>
      </c>
      <c r="C7" s="10">
        <v>3.1496</v>
      </c>
      <c r="D7" s="18">
        <v>1.6089709999999999</v>
      </c>
      <c r="E7" s="10">
        <v>28.04</v>
      </c>
      <c r="F7" s="7">
        <v>58.528123000000001</v>
      </c>
      <c r="G7" s="7">
        <v>10.837892999999999</v>
      </c>
      <c r="H7" s="7">
        <v>30.633997000000001</v>
      </c>
      <c r="I7" s="10">
        <v>0.10100000000000001</v>
      </c>
      <c r="J7" s="20">
        <v>63642.8</v>
      </c>
      <c r="K7" s="20">
        <v>53371.7</v>
      </c>
    </row>
    <row r="8" spans="1:11" x14ac:dyDescent="0.25">
      <c r="A8" s="15" t="s">
        <v>44</v>
      </c>
      <c r="B8" s="15" t="s">
        <v>53</v>
      </c>
      <c r="C8" s="10">
        <v>4.6736000000000004</v>
      </c>
      <c r="D8" s="18">
        <v>1.6</v>
      </c>
      <c r="E8" s="10">
        <v>30.82</v>
      </c>
      <c r="F8" s="7">
        <v>60.972023</v>
      </c>
      <c r="G8" s="7">
        <v>12.29181</v>
      </c>
      <c r="H8" s="7">
        <v>26.736173000000001</v>
      </c>
      <c r="I8" s="10">
        <v>8.3000000000000004E-2</v>
      </c>
      <c r="J8" s="20">
        <v>60743.6</v>
      </c>
      <c r="K8" s="20">
        <v>42559.8</v>
      </c>
    </row>
    <row r="9" spans="1:11" x14ac:dyDescent="0.25">
      <c r="A9" s="15" t="s">
        <v>45</v>
      </c>
      <c r="B9" s="15" t="s">
        <v>53</v>
      </c>
      <c r="C9" s="10">
        <v>4.8768000000000002</v>
      </c>
      <c r="D9" s="18">
        <v>1.61</v>
      </c>
      <c r="E9" s="10">
        <v>28.97</v>
      </c>
      <c r="F9" s="7">
        <v>55.416136999999999</v>
      </c>
      <c r="G9" s="7">
        <v>16.432307000000002</v>
      </c>
      <c r="H9" s="7">
        <v>28.151557</v>
      </c>
      <c r="I9" s="10">
        <v>4.2500000000000003E-2</v>
      </c>
      <c r="J9" s="20" t="s">
        <v>132</v>
      </c>
      <c r="K9" s="20" t="s">
        <v>132</v>
      </c>
    </row>
    <row r="10" spans="1:11" x14ac:dyDescent="0.25">
      <c r="A10" s="15" t="s">
        <v>11</v>
      </c>
      <c r="B10" s="15" t="s">
        <v>54</v>
      </c>
      <c r="C10" s="10">
        <v>7.6200000000000004E-2</v>
      </c>
      <c r="D10" s="18">
        <v>1.42</v>
      </c>
      <c r="E10" s="10">
        <v>16.420000000000002</v>
      </c>
      <c r="F10" s="7">
        <v>35.882202999999997</v>
      </c>
      <c r="G10" s="7">
        <v>14.357167</v>
      </c>
      <c r="H10" s="7">
        <v>49.760652999999998</v>
      </c>
      <c r="I10" s="10">
        <v>1.56</v>
      </c>
      <c r="J10" s="20">
        <v>34427.800000000003</v>
      </c>
      <c r="K10" s="20">
        <v>22722.1</v>
      </c>
    </row>
    <row r="11" spans="1:11" x14ac:dyDescent="0.25">
      <c r="A11" s="15" t="s">
        <v>14</v>
      </c>
      <c r="B11" s="15" t="s">
        <v>54</v>
      </c>
      <c r="C11" s="10">
        <v>0.2286</v>
      </c>
      <c r="D11" s="18">
        <v>1.43</v>
      </c>
      <c r="E11" s="10">
        <v>14.54</v>
      </c>
      <c r="F11" s="7">
        <v>27.712800000000001</v>
      </c>
      <c r="G11" s="7">
        <v>16.0472</v>
      </c>
      <c r="H11" s="7">
        <v>56.239977000000003</v>
      </c>
      <c r="I11" s="10">
        <v>1.0169999999999999</v>
      </c>
      <c r="J11" s="20">
        <v>28620.7</v>
      </c>
      <c r="K11" s="20">
        <v>24541.9</v>
      </c>
    </row>
    <row r="12" spans="1:11" x14ac:dyDescent="0.25">
      <c r="A12" s="15" t="s">
        <v>16</v>
      </c>
      <c r="B12" s="15" t="s">
        <v>54</v>
      </c>
      <c r="C12" s="10">
        <v>0.33019999999999999</v>
      </c>
      <c r="D12" s="18">
        <v>1.41</v>
      </c>
      <c r="E12" s="10">
        <v>18.93</v>
      </c>
      <c r="F12" s="7">
        <v>40.965927000000001</v>
      </c>
      <c r="G12" s="7">
        <v>15.122857</v>
      </c>
      <c r="H12" s="7">
        <v>43.911217000000001</v>
      </c>
      <c r="I12" s="10">
        <v>0.78200000000000003</v>
      </c>
      <c r="J12" s="20">
        <v>34561.9</v>
      </c>
      <c r="K12" s="20">
        <v>33212.5</v>
      </c>
    </row>
    <row r="13" spans="1:11" x14ac:dyDescent="0.25">
      <c r="A13" s="15" t="s">
        <v>18</v>
      </c>
      <c r="B13" s="15" t="s">
        <v>54</v>
      </c>
      <c r="C13" s="10">
        <v>1.3462000000000001</v>
      </c>
      <c r="D13" s="18">
        <v>1.53</v>
      </c>
      <c r="E13" s="10">
        <v>12.67</v>
      </c>
      <c r="F13" s="7">
        <v>32.572389999999999</v>
      </c>
      <c r="G13" s="7">
        <v>11.723990000000001</v>
      </c>
      <c r="H13" s="7">
        <v>55.703626999999997</v>
      </c>
      <c r="I13" s="10">
        <v>8.5999999999999993E-2</v>
      </c>
      <c r="J13" s="20" t="s">
        <v>132</v>
      </c>
      <c r="K13" s="20" t="s">
        <v>132</v>
      </c>
    </row>
    <row r="14" spans="1:11" x14ac:dyDescent="0.25">
      <c r="A14" s="15" t="s">
        <v>19</v>
      </c>
      <c r="B14" s="15" t="s">
        <v>54</v>
      </c>
      <c r="C14" s="10">
        <v>1.905</v>
      </c>
      <c r="D14" s="18">
        <v>1.26</v>
      </c>
      <c r="E14" s="10">
        <v>13.96</v>
      </c>
      <c r="F14" s="7">
        <v>29.844113</v>
      </c>
      <c r="G14" s="7">
        <v>10.212256999999999</v>
      </c>
      <c r="H14" s="7">
        <v>59.943617000000003</v>
      </c>
      <c r="I14" s="10">
        <v>9.4E-2</v>
      </c>
      <c r="J14" s="20">
        <v>76160.600000000006</v>
      </c>
      <c r="K14" s="20">
        <v>20974.400000000001</v>
      </c>
    </row>
    <row r="15" spans="1:11" x14ac:dyDescent="0.25">
      <c r="A15" s="15" t="s">
        <v>20</v>
      </c>
      <c r="B15" s="15" t="s">
        <v>54</v>
      </c>
      <c r="C15" s="10">
        <v>2.5908000000000002</v>
      </c>
      <c r="D15" s="18">
        <v>1.66</v>
      </c>
      <c r="E15" s="10">
        <v>16.82</v>
      </c>
      <c r="F15" s="7">
        <v>24.456029999999998</v>
      </c>
      <c r="G15" s="7">
        <v>14.788970000000001</v>
      </c>
      <c r="H15" s="7">
        <v>60.755009999999999</v>
      </c>
      <c r="I15" s="10">
        <v>4.2000000000000003E-2</v>
      </c>
      <c r="J15" s="20">
        <v>77364.3</v>
      </c>
      <c r="K15" s="20">
        <v>34329.4</v>
      </c>
    </row>
    <row r="16" spans="1:11" x14ac:dyDescent="0.25">
      <c r="A16" s="15" t="s">
        <v>112</v>
      </c>
      <c r="B16" s="15" t="s">
        <v>54</v>
      </c>
      <c r="C16" s="10">
        <v>3.1496</v>
      </c>
      <c r="D16" s="18">
        <v>1.65</v>
      </c>
      <c r="E16" s="10">
        <v>13.78</v>
      </c>
      <c r="F16" s="7">
        <v>50.663657000000001</v>
      </c>
      <c r="G16" s="7">
        <v>8.6962969999999995</v>
      </c>
      <c r="H16" s="7">
        <v>40.640053000000002</v>
      </c>
      <c r="I16" s="10">
        <v>2.1999999999999999E-2</v>
      </c>
      <c r="J16" s="20">
        <v>44583.4</v>
      </c>
      <c r="K16" s="20">
        <v>30507.8</v>
      </c>
    </row>
    <row r="17" spans="1:11" x14ac:dyDescent="0.25">
      <c r="A17" s="15" t="s">
        <v>21</v>
      </c>
      <c r="B17" s="15" t="s">
        <v>54</v>
      </c>
      <c r="C17" s="10">
        <v>4.1147999999999998</v>
      </c>
      <c r="D17" s="18">
        <v>1.6</v>
      </c>
      <c r="E17" s="10">
        <v>30.14</v>
      </c>
      <c r="F17" s="7">
        <v>52.646023</v>
      </c>
      <c r="G17" s="7">
        <v>8.5734729999999999</v>
      </c>
      <c r="H17" s="7">
        <v>38.78049</v>
      </c>
      <c r="I17" s="10">
        <v>9.2999999999999999E-2</v>
      </c>
      <c r="J17" s="20">
        <v>71501.100000000006</v>
      </c>
      <c r="K17" s="20">
        <v>35435.4</v>
      </c>
    </row>
    <row r="18" spans="1:11" x14ac:dyDescent="0.25">
      <c r="A18" s="15" t="s">
        <v>22</v>
      </c>
      <c r="B18" s="15" t="s">
        <v>54</v>
      </c>
      <c r="C18" s="10">
        <v>4.3179999999999996</v>
      </c>
      <c r="D18" s="18">
        <v>1.59</v>
      </c>
      <c r="E18" s="10">
        <v>33.08</v>
      </c>
      <c r="F18" s="7">
        <v>58.890912999999998</v>
      </c>
      <c r="G18" s="7">
        <v>8.5962130000000005</v>
      </c>
      <c r="H18" s="7">
        <v>32.512860000000003</v>
      </c>
      <c r="I18" s="10">
        <v>5.8999999999999997E-2</v>
      </c>
      <c r="J18" s="20">
        <v>72801.899999999994</v>
      </c>
      <c r="K18" s="20">
        <v>50056.9</v>
      </c>
    </row>
    <row r="19" spans="1:11" x14ac:dyDescent="0.25">
      <c r="A19" s="15" t="s">
        <v>23</v>
      </c>
      <c r="B19" s="15" t="s">
        <v>54</v>
      </c>
      <c r="C19" s="10">
        <v>4.9276</v>
      </c>
      <c r="D19" s="18">
        <v>1.52</v>
      </c>
      <c r="E19" s="10">
        <v>32.75</v>
      </c>
      <c r="F19" s="7">
        <v>48.060650000000003</v>
      </c>
      <c r="G19" s="7">
        <v>10.014173</v>
      </c>
      <c r="H19" s="7">
        <v>41.925153000000002</v>
      </c>
      <c r="I19" s="10">
        <v>0.22</v>
      </c>
      <c r="J19" s="20">
        <v>58458.5</v>
      </c>
      <c r="K19" s="20">
        <v>33916.1</v>
      </c>
    </row>
    <row r="20" spans="1:11" x14ac:dyDescent="0.25">
      <c r="A20" s="15" t="s">
        <v>24</v>
      </c>
      <c r="B20" s="15" t="s">
        <v>54</v>
      </c>
      <c r="C20" s="10">
        <v>5.4356</v>
      </c>
      <c r="D20" s="18">
        <v>1.62</v>
      </c>
      <c r="E20" s="10">
        <v>32.950000000000003</v>
      </c>
      <c r="F20" s="7">
        <v>47.799123000000002</v>
      </c>
      <c r="G20" s="7">
        <v>8.8354800000000004</v>
      </c>
      <c r="H20" s="7">
        <v>43.365409999999997</v>
      </c>
      <c r="I20" s="10">
        <v>8.0000000000000002E-3</v>
      </c>
      <c r="J20" s="20">
        <v>59260.1</v>
      </c>
      <c r="K20" s="20">
        <v>38517.5</v>
      </c>
    </row>
    <row r="21" spans="1:11" x14ac:dyDescent="0.25">
      <c r="A21" s="15" t="s">
        <v>12</v>
      </c>
      <c r="B21" s="15" t="s">
        <v>54</v>
      </c>
      <c r="C21" s="10">
        <v>6.1976000000000004</v>
      </c>
      <c r="D21" s="18">
        <v>1.69</v>
      </c>
      <c r="E21" s="10">
        <v>30.93</v>
      </c>
      <c r="F21" s="7">
        <v>56.753987000000002</v>
      </c>
      <c r="G21" s="7">
        <v>7.8482430000000001</v>
      </c>
      <c r="H21" s="7">
        <v>35.397782999999997</v>
      </c>
      <c r="I21" s="10">
        <v>7.0999999999999994E-2</v>
      </c>
      <c r="J21" s="20">
        <v>43097</v>
      </c>
      <c r="K21" s="20">
        <v>21760.6</v>
      </c>
    </row>
    <row r="22" spans="1:11" x14ac:dyDescent="0.25">
      <c r="A22" s="15" t="s">
        <v>13</v>
      </c>
      <c r="B22" s="15" t="s">
        <v>54</v>
      </c>
      <c r="C22" s="10">
        <v>6.5278</v>
      </c>
      <c r="D22" s="18">
        <v>1.66</v>
      </c>
      <c r="E22" s="10">
        <v>15.27</v>
      </c>
      <c r="F22" s="7">
        <v>55.927379999999999</v>
      </c>
      <c r="G22" s="7">
        <v>8.1956830000000007</v>
      </c>
      <c r="H22" s="7">
        <v>35.876933000000001</v>
      </c>
      <c r="I22" s="10">
        <v>2.8000000000000001E-2</v>
      </c>
      <c r="J22" s="20">
        <v>9604.4</v>
      </c>
      <c r="K22" s="20">
        <v>17360.400000000001</v>
      </c>
    </row>
    <row r="23" spans="1:11" x14ac:dyDescent="0.25">
      <c r="A23" s="15" t="s">
        <v>15</v>
      </c>
      <c r="B23" s="15" t="s">
        <v>54</v>
      </c>
      <c r="C23" s="10">
        <v>7.0865999999999998</v>
      </c>
      <c r="D23" s="18">
        <v>1.58</v>
      </c>
      <c r="E23" s="10">
        <v>27.93</v>
      </c>
      <c r="F23" s="7">
        <v>52.464680000000001</v>
      </c>
      <c r="G23" s="7">
        <v>9.0073500000000006</v>
      </c>
      <c r="H23" s="7">
        <v>38.527977</v>
      </c>
      <c r="I23" s="10">
        <v>6.0999999999999999E-2</v>
      </c>
      <c r="J23" s="20">
        <v>46101.5</v>
      </c>
      <c r="K23" s="20">
        <v>37483.5</v>
      </c>
    </row>
    <row r="24" spans="1:11" x14ac:dyDescent="0.25">
      <c r="A24" s="15" t="s">
        <v>17</v>
      </c>
      <c r="B24" s="15" t="s">
        <v>54</v>
      </c>
      <c r="C24" s="10">
        <v>7.9756</v>
      </c>
      <c r="D24" s="18">
        <v>1.8</v>
      </c>
      <c r="E24" s="10">
        <v>26.59</v>
      </c>
      <c r="F24" s="7">
        <v>35.672829999999998</v>
      </c>
      <c r="G24" s="7">
        <v>9.7215769999999999</v>
      </c>
      <c r="H24" s="7">
        <v>54.605589999999999</v>
      </c>
      <c r="I24" s="10">
        <v>8.5000000000000006E-2</v>
      </c>
      <c r="J24" s="20">
        <v>54098</v>
      </c>
      <c r="K24" s="20">
        <v>28077.9</v>
      </c>
    </row>
    <row r="25" spans="1:11" x14ac:dyDescent="0.25">
      <c r="A25" s="15" t="s">
        <v>26</v>
      </c>
      <c r="B25" s="15" t="s">
        <v>55</v>
      </c>
      <c r="C25" s="10">
        <v>5.0799999999999998E-2</v>
      </c>
      <c r="D25" s="18">
        <v>1.42</v>
      </c>
      <c r="E25" s="10">
        <v>25.75</v>
      </c>
      <c r="F25" s="7">
        <v>48.762642999999997</v>
      </c>
      <c r="G25" s="7">
        <v>9.2275430000000007</v>
      </c>
      <c r="H25" s="7">
        <v>42.009810000000002</v>
      </c>
      <c r="I25" s="10">
        <v>2.4180000000000001</v>
      </c>
      <c r="J25" s="20">
        <v>52565.8</v>
      </c>
      <c r="K25" s="20">
        <v>29466.2</v>
      </c>
    </row>
    <row r="26" spans="1:11" x14ac:dyDescent="0.25">
      <c r="A26" s="15" t="s">
        <v>31</v>
      </c>
      <c r="B26" s="15" t="s">
        <v>55</v>
      </c>
      <c r="C26" s="10">
        <v>0.99060000000000004</v>
      </c>
      <c r="D26" s="18">
        <v>1.52</v>
      </c>
      <c r="E26" s="10">
        <v>22.83</v>
      </c>
      <c r="F26" s="7">
        <v>24.881947</v>
      </c>
      <c r="G26" s="7">
        <v>15.307090000000001</v>
      </c>
      <c r="H26" s="7">
        <v>59.810966999999998</v>
      </c>
      <c r="I26" s="10">
        <v>7.9000000000000001E-2</v>
      </c>
      <c r="J26" s="20">
        <v>62107.3</v>
      </c>
      <c r="K26" s="20">
        <v>41817.199999999997</v>
      </c>
    </row>
    <row r="27" spans="1:11" x14ac:dyDescent="0.25">
      <c r="A27" s="15" t="s">
        <v>32</v>
      </c>
      <c r="B27" s="15" t="s">
        <v>55</v>
      </c>
      <c r="C27" s="10">
        <v>1.5748</v>
      </c>
      <c r="D27" s="18">
        <v>1.49</v>
      </c>
      <c r="E27" s="10">
        <v>20.170000000000002</v>
      </c>
      <c r="F27" s="7">
        <v>38.349572999999999</v>
      </c>
      <c r="G27" s="7">
        <v>15.012029999999999</v>
      </c>
      <c r="H27" s="7">
        <v>46.638413</v>
      </c>
      <c r="I27" s="10">
        <v>5.2999999999999999E-2</v>
      </c>
      <c r="J27" s="20">
        <v>54499.3</v>
      </c>
      <c r="K27" s="20">
        <v>38105.5</v>
      </c>
    </row>
    <row r="28" spans="1:11" x14ac:dyDescent="0.25">
      <c r="A28" s="15" t="s">
        <v>33</v>
      </c>
      <c r="B28" s="15" t="s">
        <v>55</v>
      </c>
      <c r="C28" s="10">
        <v>2.1589999999999998</v>
      </c>
      <c r="D28" s="18">
        <v>1.56</v>
      </c>
      <c r="E28" s="10">
        <v>28.25</v>
      </c>
      <c r="F28" s="7">
        <v>23.010717</v>
      </c>
      <c r="G28" s="7">
        <v>17.066749999999999</v>
      </c>
      <c r="H28" s="7">
        <v>59.922542999999997</v>
      </c>
      <c r="I28" s="10">
        <v>0.113</v>
      </c>
      <c r="J28" s="20">
        <v>77302.600000000006</v>
      </c>
      <c r="K28" s="20">
        <v>52183.9</v>
      </c>
    </row>
    <row r="29" spans="1:11" x14ac:dyDescent="0.25">
      <c r="A29" s="15" t="s">
        <v>34</v>
      </c>
      <c r="B29" s="15" t="s">
        <v>55</v>
      </c>
      <c r="C29" s="10">
        <v>2.5908000000000002</v>
      </c>
      <c r="D29" s="18">
        <v>1.55</v>
      </c>
      <c r="E29" s="10">
        <v>23.77</v>
      </c>
      <c r="F29" s="7">
        <v>29.229710000000001</v>
      </c>
      <c r="G29" s="7">
        <v>15.868543000000001</v>
      </c>
      <c r="H29" s="7">
        <v>54.901763000000003</v>
      </c>
      <c r="I29" s="10">
        <v>5.3999999999999999E-2</v>
      </c>
      <c r="J29" s="20">
        <v>61538.6</v>
      </c>
      <c r="K29" s="20">
        <v>27279.8</v>
      </c>
    </row>
    <row r="30" spans="1:11" x14ac:dyDescent="0.25">
      <c r="A30" s="15" t="s">
        <v>35</v>
      </c>
      <c r="B30" s="15" t="s">
        <v>55</v>
      </c>
      <c r="C30" s="10">
        <v>3.1496</v>
      </c>
      <c r="D30" s="18">
        <v>1.61</v>
      </c>
      <c r="E30" s="10">
        <v>24.14</v>
      </c>
      <c r="F30" s="7">
        <v>35.364310000000003</v>
      </c>
      <c r="G30" s="7">
        <v>12.244203000000001</v>
      </c>
      <c r="H30" s="7">
        <v>52.391477000000002</v>
      </c>
      <c r="I30" s="10">
        <v>5.1999999999999998E-2</v>
      </c>
      <c r="J30" s="20">
        <v>40160.699999999997</v>
      </c>
      <c r="K30" s="20">
        <v>43826.8</v>
      </c>
    </row>
    <row r="31" spans="1:11" x14ac:dyDescent="0.25">
      <c r="A31" s="15" t="s">
        <v>36</v>
      </c>
      <c r="B31" s="15" t="s">
        <v>55</v>
      </c>
      <c r="C31" s="10">
        <v>3.7591999999999999</v>
      </c>
      <c r="D31" s="18">
        <v>1.71</v>
      </c>
      <c r="E31" s="10">
        <v>21.25</v>
      </c>
      <c r="F31" s="7">
        <v>57.758536999999997</v>
      </c>
      <c r="G31" s="7">
        <v>8.0456369999999993</v>
      </c>
      <c r="H31" s="7">
        <v>34.195819999999998</v>
      </c>
      <c r="I31" s="10">
        <v>5.5E-2</v>
      </c>
      <c r="J31" s="20">
        <v>31412</v>
      </c>
      <c r="K31" s="20">
        <v>45618</v>
      </c>
    </row>
    <row r="32" spans="1:11" x14ac:dyDescent="0.25">
      <c r="A32" s="15" t="s">
        <v>37</v>
      </c>
      <c r="B32" s="15" t="s">
        <v>55</v>
      </c>
      <c r="C32" s="10">
        <v>4.2671999999999999</v>
      </c>
      <c r="D32" s="18">
        <v>1.7</v>
      </c>
      <c r="E32" s="10">
        <v>18.21</v>
      </c>
      <c r="F32" s="7">
        <v>36.363816999999997</v>
      </c>
      <c r="G32" s="7">
        <v>11.803573</v>
      </c>
      <c r="H32" s="7">
        <v>51.832583</v>
      </c>
      <c r="I32" s="10">
        <v>4.2999999999999997E-2</v>
      </c>
      <c r="J32" s="20">
        <v>39916.800000000003</v>
      </c>
      <c r="K32" s="20">
        <v>22742.6</v>
      </c>
    </row>
    <row r="33" spans="1:11" x14ac:dyDescent="0.25">
      <c r="A33" s="15" t="s">
        <v>25</v>
      </c>
      <c r="B33" s="15" t="s">
        <v>55</v>
      </c>
      <c r="C33" s="10">
        <v>5.2069999999999999</v>
      </c>
      <c r="D33" s="18">
        <v>1.66</v>
      </c>
      <c r="E33" s="10">
        <v>26.49</v>
      </c>
      <c r="F33" s="7">
        <v>23.914103000000001</v>
      </c>
      <c r="G33" s="7">
        <v>13.698983</v>
      </c>
      <c r="H33" s="7">
        <v>62.386916999999997</v>
      </c>
      <c r="I33" s="10">
        <v>1.6E-2</v>
      </c>
      <c r="J33" s="20">
        <v>23243.8</v>
      </c>
      <c r="K33" s="20">
        <v>23334.5</v>
      </c>
    </row>
    <row r="34" spans="1:11" x14ac:dyDescent="0.25">
      <c r="A34" s="15" t="s">
        <v>27</v>
      </c>
      <c r="B34" s="15" t="s">
        <v>55</v>
      </c>
      <c r="C34" s="10">
        <v>6.2484000000000002</v>
      </c>
      <c r="D34" s="18">
        <v>1.6</v>
      </c>
      <c r="E34" s="10">
        <v>25.57</v>
      </c>
      <c r="F34" s="7">
        <v>22.688997000000001</v>
      </c>
      <c r="G34" s="7">
        <v>18.802126999999999</v>
      </c>
      <c r="H34" s="7">
        <v>58.508879999999998</v>
      </c>
      <c r="I34" s="10">
        <v>1.4E-2</v>
      </c>
      <c r="J34" s="20">
        <v>32325.4</v>
      </c>
      <c r="K34" s="20">
        <v>23195.200000000001</v>
      </c>
    </row>
    <row r="35" spans="1:11" x14ac:dyDescent="0.25">
      <c r="A35" s="15" t="s">
        <v>28</v>
      </c>
      <c r="B35" s="15" t="s">
        <v>55</v>
      </c>
      <c r="C35" s="10">
        <v>6.8579999999999997</v>
      </c>
      <c r="D35" s="18">
        <v>1.58</v>
      </c>
      <c r="E35" s="10">
        <v>20.36</v>
      </c>
      <c r="F35" s="7">
        <v>40.541257000000002</v>
      </c>
      <c r="G35" s="7">
        <v>17.253772999999999</v>
      </c>
      <c r="H35" s="7">
        <v>42.204967000000003</v>
      </c>
      <c r="I35" s="10">
        <v>5.0000000000000001E-3</v>
      </c>
      <c r="J35" s="20">
        <v>34533.5</v>
      </c>
      <c r="K35" s="20">
        <v>27456.2</v>
      </c>
    </row>
    <row r="36" spans="1:11" x14ac:dyDescent="0.25">
      <c r="A36" s="15" t="s">
        <v>29</v>
      </c>
      <c r="B36" s="15" t="s">
        <v>55</v>
      </c>
      <c r="C36" s="10">
        <v>7.3914</v>
      </c>
      <c r="D36" s="18">
        <v>1.65</v>
      </c>
      <c r="E36" s="10">
        <v>17.260000000000002</v>
      </c>
      <c r="F36" s="7">
        <v>36.316913</v>
      </c>
      <c r="G36" s="7">
        <v>11.94295</v>
      </c>
      <c r="H36" s="7">
        <v>51.740133</v>
      </c>
      <c r="I36" s="10">
        <v>1.4E-2</v>
      </c>
      <c r="J36" s="20">
        <v>38004.400000000001</v>
      </c>
      <c r="K36" s="20">
        <v>27979.9</v>
      </c>
    </row>
    <row r="37" spans="1:11" x14ac:dyDescent="0.25">
      <c r="A37" s="15" t="s">
        <v>30</v>
      </c>
      <c r="B37" s="15" t="s">
        <v>55</v>
      </c>
      <c r="C37" s="10">
        <v>10.515599999999999</v>
      </c>
      <c r="D37" s="18">
        <v>1.71</v>
      </c>
      <c r="E37" s="10">
        <v>23.2</v>
      </c>
      <c r="F37" s="7">
        <v>17.493153</v>
      </c>
      <c r="G37" s="7">
        <v>17.541419999999999</v>
      </c>
      <c r="H37" s="7">
        <v>64.965423000000001</v>
      </c>
      <c r="I37" s="10">
        <v>7.0000000000000001E-3</v>
      </c>
      <c r="J37" s="20">
        <v>71083</v>
      </c>
      <c r="K37" s="20">
        <v>39647.300000000003</v>
      </c>
    </row>
    <row r="38" spans="1:11" x14ac:dyDescent="0.25">
      <c r="A38" s="15" t="s">
        <v>46</v>
      </c>
      <c r="B38" s="15" t="s">
        <v>56</v>
      </c>
      <c r="C38" s="10">
        <v>0.254</v>
      </c>
      <c r="D38" s="18">
        <v>1.53</v>
      </c>
      <c r="E38" s="10">
        <v>23.74</v>
      </c>
      <c r="F38" s="7">
        <v>26.190033</v>
      </c>
      <c r="G38" s="7">
        <v>16.473983</v>
      </c>
      <c r="H38" s="7">
        <v>57.335999999999999</v>
      </c>
      <c r="I38" s="10">
        <v>0.14799999999999999</v>
      </c>
      <c r="J38" s="20">
        <v>52784.5</v>
      </c>
      <c r="K38" s="20">
        <v>41682</v>
      </c>
    </row>
    <row r="39" spans="1:11" x14ac:dyDescent="0.25">
      <c r="A39" s="15" t="s">
        <v>47</v>
      </c>
      <c r="B39" s="15" t="s">
        <v>56</v>
      </c>
      <c r="C39" s="10">
        <v>1.0668</v>
      </c>
      <c r="D39" s="18">
        <v>1.56</v>
      </c>
      <c r="E39" s="10">
        <v>29.5</v>
      </c>
      <c r="F39" s="7">
        <v>51.357129999999998</v>
      </c>
      <c r="G39" s="7">
        <v>8.7169699999999999</v>
      </c>
      <c r="H39" s="7">
        <v>39.925896999999999</v>
      </c>
      <c r="I39" s="10">
        <v>8.6999999999999994E-2</v>
      </c>
      <c r="J39" s="20">
        <v>63909.8</v>
      </c>
      <c r="K39" s="20">
        <v>37511.5</v>
      </c>
    </row>
    <row r="40" spans="1:11" x14ac:dyDescent="0.25">
      <c r="A40" s="15" t="s">
        <v>48</v>
      </c>
      <c r="B40" s="15" t="s">
        <v>56</v>
      </c>
      <c r="C40" s="10">
        <v>1.4224000000000001</v>
      </c>
      <c r="D40" s="18">
        <v>1.48</v>
      </c>
      <c r="E40" s="10">
        <v>28.71</v>
      </c>
      <c r="F40" s="7">
        <v>46.723509999999997</v>
      </c>
      <c r="G40" s="7">
        <v>11.437863</v>
      </c>
      <c r="H40" s="7">
        <v>41.838630000000002</v>
      </c>
      <c r="I40" s="10">
        <v>0.1</v>
      </c>
      <c r="J40" s="20" t="s">
        <v>132</v>
      </c>
      <c r="K40" s="20" t="s">
        <v>132</v>
      </c>
    </row>
    <row r="41" spans="1:11" x14ac:dyDescent="0.25">
      <c r="A41" s="15" t="s">
        <v>49</v>
      </c>
      <c r="B41" s="15" t="s">
        <v>56</v>
      </c>
      <c r="C41" s="10">
        <v>1.6763999999999999</v>
      </c>
      <c r="D41" s="18">
        <v>1.55</v>
      </c>
      <c r="E41" s="10">
        <v>25.86</v>
      </c>
      <c r="F41" s="7">
        <v>47.319363000000003</v>
      </c>
      <c r="G41" s="7">
        <v>10.87237</v>
      </c>
      <c r="H41" s="7">
        <v>41.80829</v>
      </c>
      <c r="I41" s="10">
        <v>9.0999999999999998E-2</v>
      </c>
      <c r="J41" s="20">
        <v>63867.3</v>
      </c>
      <c r="K41" s="20">
        <v>37692.5</v>
      </c>
    </row>
    <row r="42" spans="1:11" x14ac:dyDescent="0.25">
      <c r="A42" s="15" t="s">
        <v>50</v>
      </c>
      <c r="B42" s="15" t="s">
        <v>56</v>
      </c>
      <c r="C42" s="10">
        <v>3.1242000000000001</v>
      </c>
      <c r="D42" s="18">
        <v>1.49</v>
      </c>
      <c r="E42" s="10">
        <v>21.22</v>
      </c>
      <c r="F42" s="7">
        <v>55.662269999999999</v>
      </c>
      <c r="G42" s="7">
        <v>10.441433</v>
      </c>
      <c r="H42" s="7">
        <v>33.896303000000003</v>
      </c>
      <c r="I42" s="10">
        <v>7.2999999999999995E-2</v>
      </c>
      <c r="J42" s="20" t="s">
        <v>132</v>
      </c>
      <c r="K42" s="20" t="s">
        <v>132</v>
      </c>
    </row>
    <row r="43" spans="1:11" x14ac:dyDescent="0.25">
      <c r="A43" s="15" t="s">
        <v>51</v>
      </c>
      <c r="B43" s="15" t="s">
        <v>56</v>
      </c>
      <c r="C43" s="10">
        <v>4.6227999999999998</v>
      </c>
      <c r="D43" s="18">
        <v>1.62</v>
      </c>
      <c r="E43" s="10">
        <v>19.850000000000001</v>
      </c>
      <c r="F43" s="7">
        <v>29.621379999999998</v>
      </c>
      <c r="G43" s="7">
        <v>11.711293</v>
      </c>
      <c r="H43" s="7">
        <v>58.667332999999999</v>
      </c>
      <c r="I43" s="10">
        <v>3.5999999999999997E-2</v>
      </c>
      <c r="J43" s="20">
        <v>46116.6</v>
      </c>
      <c r="K43" s="20">
        <v>27075.599999999999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16E7-1AF6-4498-BDA0-36E4F9B1BEC8}">
  <dimension ref="A1:S44"/>
  <sheetViews>
    <sheetView workbookViewId="0">
      <selection activeCell="H20" sqref="H20"/>
    </sheetView>
  </sheetViews>
  <sheetFormatPr defaultRowHeight="15" x14ac:dyDescent="0.25"/>
  <cols>
    <col min="1" max="1" width="7.5703125" bestFit="1" customWidth="1"/>
    <col min="2" max="2" width="5.140625" style="2" bestFit="1" customWidth="1"/>
    <col min="3" max="3" width="6.42578125" style="17" bestFit="1" customWidth="1"/>
    <col min="4" max="4" width="7.28515625" style="8" bestFit="1" customWidth="1"/>
    <col min="5" max="5" width="9.140625" style="8"/>
    <col min="6" max="6" width="8.28515625" customWidth="1"/>
    <col min="7" max="7" width="6.42578125" customWidth="1"/>
    <col min="8" max="9" width="5.85546875" customWidth="1"/>
    <col min="10" max="11" width="9.140625" style="8"/>
    <col min="12" max="12" width="7.7109375" bestFit="1" customWidth="1"/>
    <col min="13" max="13" width="6.7109375" customWidth="1"/>
    <col min="14" max="14" width="5.7109375" customWidth="1"/>
    <col min="15" max="15" width="5.42578125" customWidth="1"/>
    <col min="16" max="16" width="6.28515625" style="8" bestFit="1" customWidth="1"/>
    <col min="17" max="17" width="7" style="8" bestFit="1" customWidth="1"/>
  </cols>
  <sheetData>
    <row r="1" spans="1:19" ht="15.75" thickBot="1" x14ac:dyDescent="0.3">
      <c r="A1" s="2"/>
      <c r="D1" s="81" t="s">
        <v>135</v>
      </c>
      <c r="E1" s="82"/>
      <c r="F1" s="82"/>
      <c r="G1" s="82"/>
      <c r="H1" s="82"/>
      <c r="I1" s="83"/>
      <c r="J1" s="84" t="s">
        <v>142</v>
      </c>
      <c r="K1" s="85"/>
      <c r="L1" s="85"/>
      <c r="M1" s="85"/>
      <c r="N1" s="85"/>
      <c r="O1" s="86"/>
      <c r="P1" s="19"/>
      <c r="Q1" s="19"/>
      <c r="R1" s="2"/>
      <c r="S1" s="2"/>
    </row>
    <row r="2" spans="1:19" s="9" customFormat="1" ht="45" x14ac:dyDescent="0.25">
      <c r="A2" s="31" t="s">
        <v>121</v>
      </c>
      <c r="B2" s="32" t="s">
        <v>122</v>
      </c>
      <c r="C2" s="33" t="s">
        <v>126</v>
      </c>
      <c r="D2" s="34" t="s">
        <v>134</v>
      </c>
      <c r="E2" s="34" t="s">
        <v>136</v>
      </c>
      <c r="F2" s="35" t="s">
        <v>137</v>
      </c>
      <c r="G2" s="36" t="s">
        <v>138</v>
      </c>
      <c r="H2" s="33" t="s">
        <v>139</v>
      </c>
      <c r="I2" s="37" t="s">
        <v>140</v>
      </c>
      <c r="J2" s="48" t="s">
        <v>134</v>
      </c>
      <c r="K2" s="34" t="s">
        <v>136</v>
      </c>
      <c r="L2" s="35" t="s">
        <v>137</v>
      </c>
      <c r="M2" s="36" t="s">
        <v>138</v>
      </c>
      <c r="N2" s="33" t="s">
        <v>139</v>
      </c>
      <c r="O2" s="33" t="s">
        <v>140</v>
      </c>
      <c r="P2" s="78" t="s">
        <v>143</v>
      </c>
      <c r="Q2" s="52" t="s">
        <v>144</v>
      </c>
      <c r="R2" s="27" t="s">
        <v>125</v>
      </c>
      <c r="S2" s="27" t="s">
        <v>133</v>
      </c>
    </row>
    <row r="3" spans="1:19" x14ac:dyDescent="0.25">
      <c r="A3" s="38" t="s">
        <v>38</v>
      </c>
      <c r="B3" s="28" t="s">
        <v>53</v>
      </c>
      <c r="C3" s="29">
        <v>7.6200000000000004E-2</v>
      </c>
      <c r="D3" s="30">
        <v>3.3340000000000001</v>
      </c>
      <c r="E3" s="30">
        <v>3.456</v>
      </c>
      <c r="F3" s="21">
        <f t="shared" ref="F3:F44" si="0">IFERROR(AVERAGE(D3:E3),D3)</f>
        <v>3.395</v>
      </c>
      <c r="G3" s="23">
        <f t="shared" ref="G3:G44" si="1">IFERROR(_xlfn.STDEV.S(D3:E3)/SQRT(COUNT(D3:E3)),"--")</f>
        <v>6.0999999999999936E-2</v>
      </c>
      <c r="H3" s="24">
        <f t="shared" ref="H3" si="2">IFERROR((ABS((D3-E3)/AVERAGE(D3:E3)))*100,"--")</f>
        <v>3.593519882179673</v>
      </c>
      <c r="I3" s="25">
        <f t="shared" ref="I3" si="3">IFERROR(_xlfn.STDEV.S(D3,E3)/AVERAGE(D3, E3)*100,"--")</f>
        <v>2.5410022770179297</v>
      </c>
      <c r="J3" s="49">
        <v>2.5000000000000001E-2</v>
      </c>
      <c r="K3" s="30">
        <v>4.8000000000000001E-2</v>
      </c>
      <c r="L3" s="21">
        <f t="shared" ref="L3:L44" si="4">IFERROR(AVERAGE(J3:K3),J3)</f>
        <v>3.6500000000000005E-2</v>
      </c>
      <c r="M3" s="23">
        <f t="shared" ref="M3:M44" si="5">IFERROR(_xlfn.STDEV.S(J3:K3)/SQRT(COUNT(J3:K3)),"--")</f>
        <v>1.1499999999999991E-2</v>
      </c>
      <c r="N3" s="24">
        <f t="shared" ref="N3" si="6">IFERROR((ABS((J3-K3)/AVERAGE(J3:K3)))*100,"--")</f>
        <v>63.013698630136972</v>
      </c>
      <c r="O3" s="24">
        <f t="shared" ref="O3" si="7">IFERROR(_xlfn.STDEV.S(J3,K3)/AVERAGE(J3, K3)*100,"--")</f>
        <v>44.557413609015285</v>
      </c>
      <c r="P3" s="79">
        <f t="shared" ref="P3:P44" si="8">D3-J3</f>
        <v>3.3090000000000002</v>
      </c>
      <c r="Q3" s="53">
        <f t="shared" ref="Q3:Q44" si="9">IFERROR(SQRT(G3^2+M3^2),IF(ISNUMBER(G3),G3,M3))</f>
        <v>6.207455195166528E-2</v>
      </c>
      <c r="R3" s="2">
        <f t="shared" ref="R3:R44" si="10">IFERROR(D3-K3,"-")</f>
        <v>3.286</v>
      </c>
      <c r="S3" s="2">
        <f>AVERAGE(D3:E3)-AVERAGE(J3:K3)</f>
        <v>3.3584999999999998</v>
      </c>
    </row>
    <row r="4" spans="1:19" x14ac:dyDescent="0.25">
      <c r="A4" s="38" t="s">
        <v>39</v>
      </c>
      <c r="B4" s="28" t="s">
        <v>53</v>
      </c>
      <c r="C4" s="29">
        <v>0.30480000000000002</v>
      </c>
      <c r="D4" s="30">
        <v>0.20300000000000001</v>
      </c>
      <c r="E4" s="22" t="s">
        <v>141</v>
      </c>
      <c r="F4" s="21">
        <f t="shared" si="0"/>
        <v>0.20300000000000001</v>
      </c>
      <c r="G4" s="23" t="str">
        <f t="shared" si="1"/>
        <v>--</v>
      </c>
      <c r="H4" s="26" t="s">
        <v>141</v>
      </c>
      <c r="I4" s="25" t="str">
        <f t="shared" ref="I4:I44" si="11">IFERROR(_xlfn.STDEV.S(D4,E4)/AVERAGE(D4, E4)*100,"--")</f>
        <v>--</v>
      </c>
      <c r="J4" s="49">
        <v>8.9999999999999993E-3</v>
      </c>
      <c r="K4" s="22" t="s">
        <v>141</v>
      </c>
      <c r="L4" s="21">
        <f t="shared" si="4"/>
        <v>8.9999999999999993E-3</v>
      </c>
      <c r="M4" s="23" t="str">
        <f t="shared" si="5"/>
        <v>--</v>
      </c>
      <c r="N4" s="24" t="str">
        <f t="shared" ref="N4:N44" si="12">IFERROR((ABS((J4-K4)/AVERAGE(J4:K4)))*100,"--")</f>
        <v>--</v>
      </c>
      <c r="O4" s="24" t="str">
        <f t="shared" ref="O4:O44" si="13">IFERROR(_xlfn.STDEV.S(J4,K4)/AVERAGE(J4, K4)*100,"--")</f>
        <v>--</v>
      </c>
      <c r="P4" s="79">
        <f t="shared" si="8"/>
        <v>0.19400000000000001</v>
      </c>
      <c r="Q4" s="53" t="str">
        <f t="shared" si="9"/>
        <v>--</v>
      </c>
      <c r="R4" s="2" t="str">
        <f t="shared" si="10"/>
        <v>-</v>
      </c>
      <c r="S4" s="2">
        <f t="shared" ref="S4:S44" si="14">AVERAGE(D4:E4)-AVERAGE(J4:K4)</f>
        <v>0.19400000000000001</v>
      </c>
    </row>
    <row r="5" spans="1:19" x14ac:dyDescent="0.25">
      <c r="A5" s="38" t="s">
        <v>40</v>
      </c>
      <c r="B5" s="28" t="s">
        <v>53</v>
      </c>
      <c r="C5" s="29">
        <v>0.76200000000000001</v>
      </c>
      <c r="D5" s="30">
        <v>0.14099999999999999</v>
      </c>
      <c r="E5" s="22" t="s">
        <v>141</v>
      </c>
      <c r="F5" s="21">
        <f t="shared" si="0"/>
        <v>0.14099999999999999</v>
      </c>
      <c r="G5" s="23" t="str">
        <f t="shared" si="1"/>
        <v>--</v>
      </c>
      <c r="H5" s="26" t="s">
        <v>141</v>
      </c>
      <c r="I5" s="25" t="str">
        <f t="shared" si="11"/>
        <v>--</v>
      </c>
      <c r="J5" s="49">
        <v>6.7000000000000004E-2</v>
      </c>
      <c r="K5" s="22" t="s">
        <v>141</v>
      </c>
      <c r="L5" s="21">
        <f t="shared" si="4"/>
        <v>6.7000000000000004E-2</v>
      </c>
      <c r="M5" s="23" t="str">
        <f t="shared" si="5"/>
        <v>--</v>
      </c>
      <c r="N5" s="24" t="str">
        <f t="shared" si="12"/>
        <v>--</v>
      </c>
      <c r="O5" s="24" t="str">
        <f t="shared" si="13"/>
        <v>--</v>
      </c>
      <c r="P5" s="79">
        <f t="shared" si="8"/>
        <v>7.3999999999999982E-2</v>
      </c>
      <c r="Q5" s="53" t="str">
        <f t="shared" si="9"/>
        <v>--</v>
      </c>
      <c r="R5" s="2" t="str">
        <f t="shared" si="10"/>
        <v>-</v>
      </c>
      <c r="S5" s="2">
        <f t="shared" si="14"/>
        <v>7.3999999999999982E-2</v>
      </c>
    </row>
    <row r="6" spans="1:19" x14ac:dyDescent="0.25">
      <c r="A6" s="38" t="s">
        <v>41</v>
      </c>
      <c r="B6" s="28" t="s">
        <v>53</v>
      </c>
      <c r="C6" s="29">
        <v>1.5748</v>
      </c>
      <c r="D6" s="30">
        <v>5.8000000000000003E-2</v>
      </c>
      <c r="E6" s="22" t="s">
        <v>141</v>
      </c>
      <c r="F6" s="21">
        <f t="shared" si="0"/>
        <v>5.8000000000000003E-2</v>
      </c>
      <c r="G6" s="23" t="str">
        <f t="shared" si="1"/>
        <v>--</v>
      </c>
      <c r="H6" s="26" t="s">
        <v>141</v>
      </c>
      <c r="I6" s="25" t="str">
        <f t="shared" si="11"/>
        <v>--</v>
      </c>
      <c r="J6" s="49">
        <v>1.4E-2</v>
      </c>
      <c r="K6" s="22" t="s">
        <v>141</v>
      </c>
      <c r="L6" s="21">
        <f t="shared" si="4"/>
        <v>1.4E-2</v>
      </c>
      <c r="M6" s="23" t="str">
        <f t="shared" si="5"/>
        <v>--</v>
      </c>
      <c r="N6" s="24" t="str">
        <f t="shared" si="12"/>
        <v>--</v>
      </c>
      <c r="O6" s="24" t="str">
        <f t="shared" si="13"/>
        <v>--</v>
      </c>
      <c r="P6" s="79">
        <f t="shared" si="8"/>
        <v>4.4000000000000004E-2</v>
      </c>
      <c r="Q6" s="53" t="str">
        <f t="shared" si="9"/>
        <v>--</v>
      </c>
      <c r="R6" s="2" t="str">
        <f t="shared" si="10"/>
        <v>-</v>
      </c>
      <c r="S6" s="2">
        <f t="shared" si="14"/>
        <v>4.4000000000000004E-2</v>
      </c>
    </row>
    <row r="7" spans="1:19" x14ac:dyDescent="0.25">
      <c r="A7" s="38" t="s">
        <v>42</v>
      </c>
      <c r="B7" s="28" t="s">
        <v>53</v>
      </c>
      <c r="C7" s="29">
        <v>2.4384000000000001</v>
      </c>
      <c r="D7" s="30">
        <v>0.114</v>
      </c>
      <c r="E7" s="22" t="s">
        <v>141</v>
      </c>
      <c r="F7" s="21">
        <f t="shared" si="0"/>
        <v>0.114</v>
      </c>
      <c r="G7" s="23" t="str">
        <f t="shared" si="1"/>
        <v>--</v>
      </c>
      <c r="H7" s="26" t="s">
        <v>141</v>
      </c>
      <c r="I7" s="25" t="str">
        <f t="shared" si="11"/>
        <v>--</v>
      </c>
      <c r="J7" s="49">
        <v>1.6E-2</v>
      </c>
      <c r="K7" s="22" t="s">
        <v>141</v>
      </c>
      <c r="L7" s="21">
        <f t="shared" si="4"/>
        <v>1.6E-2</v>
      </c>
      <c r="M7" s="23" t="str">
        <f t="shared" si="5"/>
        <v>--</v>
      </c>
      <c r="N7" s="24" t="str">
        <f t="shared" si="12"/>
        <v>--</v>
      </c>
      <c r="O7" s="24" t="str">
        <f t="shared" si="13"/>
        <v>--</v>
      </c>
      <c r="P7" s="79">
        <f t="shared" si="8"/>
        <v>9.8000000000000004E-2</v>
      </c>
      <c r="Q7" s="53" t="str">
        <f t="shared" si="9"/>
        <v>--</v>
      </c>
      <c r="R7" s="2" t="str">
        <f t="shared" si="10"/>
        <v>-</v>
      </c>
      <c r="S7" s="2">
        <f t="shared" si="14"/>
        <v>9.8000000000000004E-2</v>
      </c>
    </row>
    <row r="8" spans="1:19" x14ac:dyDescent="0.25">
      <c r="A8" s="38" t="s">
        <v>43</v>
      </c>
      <c r="B8" s="28" t="s">
        <v>53</v>
      </c>
      <c r="C8" s="29">
        <v>3.1496</v>
      </c>
      <c r="D8" s="30">
        <v>0.109</v>
      </c>
      <c r="E8" s="22" t="s">
        <v>141</v>
      </c>
      <c r="F8" s="21">
        <f t="shared" si="0"/>
        <v>0.109</v>
      </c>
      <c r="G8" s="23" t="str">
        <f t="shared" si="1"/>
        <v>--</v>
      </c>
      <c r="H8" s="26" t="s">
        <v>141</v>
      </c>
      <c r="I8" s="25" t="str">
        <f t="shared" si="11"/>
        <v>--</v>
      </c>
      <c r="J8" s="49">
        <v>8.0000000000000002E-3</v>
      </c>
      <c r="K8" s="22" t="s">
        <v>141</v>
      </c>
      <c r="L8" s="21">
        <f t="shared" si="4"/>
        <v>8.0000000000000002E-3</v>
      </c>
      <c r="M8" s="23" t="str">
        <f t="shared" si="5"/>
        <v>--</v>
      </c>
      <c r="N8" s="24" t="str">
        <f t="shared" si="12"/>
        <v>--</v>
      </c>
      <c r="O8" s="24" t="str">
        <f t="shared" si="13"/>
        <v>--</v>
      </c>
      <c r="P8" s="79">
        <f t="shared" si="8"/>
        <v>0.10100000000000001</v>
      </c>
      <c r="Q8" s="53" t="str">
        <f t="shared" si="9"/>
        <v>--</v>
      </c>
      <c r="R8" s="2" t="str">
        <f t="shared" si="10"/>
        <v>-</v>
      </c>
      <c r="S8" s="2">
        <f t="shared" si="14"/>
        <v>0.10100000000000001</v>
      </c>
    </row>
    <row r="9" spans="1:19" x14ac:dyDescent="0.25">
      <c r="A9" s="38" t="s">
        <v>44</v>
      </c>
      <c r="B9" s="28" t="s">
        <v>53</v>
      </c>
      <c r="C9" s="29">
        <v>4.6736000000000004</v>
      </c>
      <c r="D9" s="30">
        <v>9.2999999999999999E-2</v>
      </c>
      <c r="E9" s="22" t="s">
        <v>141</v>
      </c>
      <c r="F9" s="21">
        <f t="shared" si="0"/>
        <v>9.2999999999999999E-2</v>
      </c>
      <c r="G9" s="23" t="str">
        <f t="shared" si="1"/>
        <v>--</v>
      </c>
      <c r="H9" s="26" t="s">
        <v>141</v>
      </c>
      <c r="I9" s="25" t="str">
        <f t="shared" si="11"/>
        <v>--</v>
      </c>
      <c r="J9" s="49">
        <v>0.01</v>
      </c>
      <c r="K9" s="22" t="s">
        <v>141</v>
      </c>
      <c r="L9" s="21">
        <f t="shared" si="4"/>
        <v>0.01</v>
      </c>
      <c r="M9" s="23" t="str">
        <f t="shared" si="5"/>
        <v>--</v>
      </c>
      <c r="N9" s="24" t="str">
        <f t="shared" si="12"/>
        <v>--</v>
      </c>
      <c r="O9" s="24" t="str">
        <f t="shared" si="13"/>
        <v>--</v>
      </c>
      <c r="P9" s="79">
        <f t="shared" si="8"/>
        <v>8.3000000000000004E-2</v>
      </c>
      <c r="Q9" s="53" t="str">
        <f t="shared" si="9"/>
        <v>--</v>
      </c>
      <c r="R9" s="2" t="str">
        <f t="shared" si="10"/>
        <v>-</v>
      </c>
      <c r="S9" s="2">
        <f t="shared" si="14"/>
        <v>8.3000000000000004E-2</v>
      </c>
    </row>
    <row r="10" spans="1:19" x14ac:dyDescent="0.25">
      <c r="A10" s="38" t="s">
        <v>45</v>
      </c>
      <c r="B10" s="28" t="s">
        <v>53</v>
      </c>
      <c r="C10" s="29">
        <v>4.8768000000000002</v>
      </c>
      <c r="D10" s="30">
        <v>5.5E-2</v>
      </c>
      <c r="E10" s="22" t="s">
        <v>141</v>
      </c>
      <c r="F10" s="21">
        <f t="shared" si="0"/>
        <v>5.5E-2</v>
      </c>
      <c r="G10" s="23" t="str">
        <f t="shared" si="1"/>
        <v>--</v>
      </c>
      <c r="H10" s="26" t="s">
        <v>141</v>
      </c>
      <c r="I10" s="25" t="str">
        <f t="shared" si="11"/>
        <v>--</v>
      </c>
      <c r="J10" s="49">
        <v>1.2E-2</v>
      </c>
      <c r="K10" s="30">
        <v>1.2999999999999999E-2</v>
      </c>
      <c r="L10" s="21">
        <f t="shared" si="4"/>
        <v>1.2500000000000001E-2</v>
      </c>
      <c r="M10" s="23">
        <f t="shared" si="5"/>
        <v>4.9999999999999958E-4</v>
      </c>
      <c r="N10" s="24">
        <f t="shared" si="12"/>
        <v>7.9999999999999929</v>
      </c>
      <c r="O10" s="24">
        <f t="shared" si="13"/>
        <v>5.6568542494923753</v>
      </c>
      <c r="P10" s="79">
        <f t="shared" si="8"/>
        <v>4.2999999999999997E-2</v>
      </c>
      <c r="Q10" s="53">
        <f t="shared" si="9"/>
        <v>4.9999999999999958E-4</v>
      </c>
      <c r="R10" s="2">
        <f t="shared" si="10"/>
        <v>4.2000000000000003E-2</v>
      </c>
      <c r="S10" s="2">
        <f t="shared" si="14"/>
        <v>4.2499999999999996E-2</v>
      </c>
    </row>
    <row r="11" spans="1:19" x14ac:dyDescent="0.25">
      <c r="A11" s="38" t="s">
        <v>11</v>
      </c>
      <c r="B11" s="28" t="s">
        <v>54</v>
      </c>
      <c r="C11" s="29">
        <v>7.6200000000000004E-2</v>
      </c>
      <c r="D11" s="30">
        <v>1.68</v>
      </c>
      <c r="E11" s="22" t="s">
        <v>141</v>
      </c>
      <c r="F11" s="21">
        <f t="shared" si="0"/>
        <v>1.68</v>
      </c>
      <c r="G11" s="23" t="str">
        <f t="shared" si="1"/>
        <v>--</v>
      </c>
      <c r="H11" s="26" t="s">
        <v>141</v>
      </c>
      <c r="I11" s="25" t="str">
        <f t="shared" si="11"/>
        <v>--</v>
      </c>
      <c r="J11" s="49">
        <v>7.2999999999999995E-2</v>
      </c>
      <c r="K11" s="30">
        <v>0.16700000000000001</v>
      </c>
      <c r="L11" s="21">
        <f t="shared" si="4"/>
        <v>0.12</v>
      </c>
      <c r="M11" s="23">
        <f t="shared" si="5"/>
        <v>4.7000000000000028E-2</v>
      </c>
      <c r="N11" s="24">
        <f t="shared" si="12"/>
        <v>78.333333333333343</v>
      </c>
      <c r="O11" s="24">
        <f t="shared" si="13"/>
        <v>55.390031192946267</v>
      </c>
      <c r="P11" s="79">
        <f t="shared" si="8"/>
        <v>1.607</v>
      </c>
      <c r="Q11" s="53">
        <f t="shared" si="9"/>
        <v>4.7000000000000028E-2</v>
      </c>
      <c r="R11" s="2">
        <f t="shared" si="10"/>
        <v>1.5129999999999999</v>
      </c>
      <c r="S11" s="2">
        <f t="shared" si="14"/>
        <v>1.56</v>
      </c>
    </row>
    <row r="12" spans="1:19" x14ac:dyDescent="0.25">
      <c r="A12" s="38" t="s">
        <v>14</v>
      </c>
      <c r="B12" s="28" t="s">
        <v>54</v>
      </c>
      <c r="C12" s="29">
        <v>0.2286</v>
      </c>
      <c r="D12" s="30">
        <v>1.0269999999999999</v>
      </c>
      <c r="E12" s="22" t="s">
        <v>141</v>
      </c>
      <c r="F12" s="21">
        <f t="shared" si="0"/>
        <v>1.0269999999999999</v>
      </c>
      <c r="G12" s="23" t="str">
        <f t="shared" si="1"/>
        <v>--</v>
      </c>
      <c r="H12" s="26" t="s">
        <v>141</v>
      </c>
      <c r="I12" s="25" t="str">
        <f t="shared" si="11"/>
        <v>--</v>
      </c>
      <c r="J12" s="49">
        <v>0.01</v>
      </c>
      <c r="K12" s="22" t="s">
        <v>141</v>
      </c>
      <c r="L12" s="21">
        <f t="shared" si="4"/>
        <v>0.01</v>
      </c>
      <c r="M12" s="23" t="str">
        <f t="shared" si="5"/>
        <v>--</v>
      </c>
      <c r="N12" s="24" t="str">
        <f t="shared" si="12"/>
        <v>--</v>
      </c>
      <c r="O12" s="24" t="str">
        <f t="shared" si="13"/>
        <v>--</v>
      </c>
      <c r="P12" s="79">
        <f t="shared" si="8"/>
        <v>1.0169999999999999</v>
      </c>
      <c r="Q12" s="53" t="str">
        <f t="shared" si="9"/>
        <v>--</v>
      </c>
      <c r="R12" s="2" t="str">
        <f t="shared" si="10"/>
        <v>-</v>
      </c>
      <c r="S12" s="2">
        <f t="shared" si="14"/>
        <v>1.0169999999999999</v>
      </c>
    </row>
    <row r="13" spans="1:19" x14ac:dyDescent="0.25">
      <c r="A13" s="38" t="s">
        <v>16</v>
      </c>
      <c r="B13" s="28" t="s">
        <v>54</v>
      </c>
      <c r="C13" s="29">
        <v>0.33019999999999999</v>
      </c>
      <c r="D13" s="30">
        <v>0.79600000000000004</v>
      </c>
      <c r="E13" s="22" t="s">
        <v>141</v>
      </c>
      <c r="F13" s="21">
        <f t="shared" si="0"/>
        <v>0.79600000000000004</v>
      </c>
      <c r="G13" s="23" t="str">
        <f t="shared" si="1"/>
        <v>--</v>
      </c>
      <c r="H13" s="26" t="s">
        <v>141</v>
      </c>
      <c r="I13" s="25" t="str">
        <f t="shared" si="11"/>
        <v>--</v>
      </c>
      <c r="J13" s="49">
        <v>1.4E-2</v>
      </c>
      <c r="K13" s="22" t="s">
        <v>141</v>
      </c>
      <c r="L13" s="21">
        <f t="shared" si="4"/>
        <v>1.4E-2</v>
      </c>
      <c r="M13" s="23" t="str">
        <f t="shared" si="5"/>
        <v>--</v>
      </c>
      <c r="N13" s="24" t="str">
        <f t="shared" si="12"/>
        <v>--</v>
      </c>
      <c r="O13" s="24" t="str">
        <f t="shared" si="13"/>
        <v>--</v>
      </c>
      <c r="P13" s="79">
        <f t="shared" si="8"/>
        <v>0.78200000000000003</v>
      </c>
      <c r="Q13" s="53" t="str">
        <f t="shared" si="9"/>
        <v>--</v>
      </c>
      <c r="R13" s="2" t="str">
        <f t="shared" si="10"/>
        <v>-</v>
      </c>
      <c r="S13" s="2">
        <f t="shared" si="14"/>
        <v>0.78200000000000003</v>
      </c>
    </row>
    <row r="14" spans="1:19" x14ac:dyDescent="0.25">
      <c r="A14" s="38" t="s">
        <v>18</v>
      </c>
      <c r="B14" s="28" t="s">
        <v>54</v>
      </c>
      <c r="C14" s="29">
        <v>1.3462000000000001</v>
      </c>
      <c r="D14" s="30">
        <v>0.1</v>
      </c>
      <c r="E14" s="22" t="s">
        <v>141</v>
      </c>
      <c r="F14" s="21">
        <f t="shared" si="0"/>
        <v>0.1</v>
      </c>
      <c r="G14" s="23" t="str">
        <f t="shared" si="1"/>
        <v>--</v>
      </c>
      <c r="H14" s="26" t="s">
        <v>141</v>
      </c>
      <c r="I14" s="25" t="str">
        <f t="shared" si="11"/>
        <v>--</v>
      </c>
      <c r="J14" s="49">
        <v>1.4E-2</v>
      </c>
      <c r="K14" s="22" t="s">
        <v>141</v>
      </c>
      <c r="L14" s="21">
        <f t="shared" si="4"/>
        <v>1.4E-2</v>
      </c>
      <c r="M14" s="23" t="str">
        <f t="shared" si="5"/>
        <v>--</v>
      </c>
      <c r="N14" s="24" t="str">
        <f t="shared" si="12"/>
        <v>--</v>
      </c>
      <c r="O14" s="24" t="str">
        <f t="shared" si="13"/>
        <v>--</v>
      </c>
      <c r="P14" s="79">
        <f t="shared" si="8"/>
        <v>8.6000000000000007E-2</v>
      </c>
      <c r="Q14" s="53" t="str">
        <f t="shared" si="9"/>
        <v>--</v>
      </c>
      <c r="R14" s="2" t="str">
        <f t="shared" si="10"/>
        <v>-</v>
      </c>
      <c r="S14" s="2">
        <f t="shared" si="14"/>
        <v>8.6000000000000007E-2</v>
      </c>
    </row>
    <row r="15" spans="1:19" x14ac:dyDescent="0.25">
      <c r="A15" s="38" t="s">
        <v>19</v>
      </c>
      <c r="B15" s="28" t="s">
        <v>54</v>
      </c>
      <c r="C15" s="29">
        <v>1.905</v>
      </c>
      <c r="D15" s="30">
        <v>0.10299999999999999</v>
      </c>
      <c r="E15" s="22" t="s">
        <v>141</v>
      </c>
      <c r="F15" s="21">
        <f t="shared" si="0"/>
        <v>0.10299999999999999</v>
      </c>
      <c r="G15" s="23" t="str">
        <f t="shared" si="1"/>
        <v>--</v>
      </c>
      <c r="H15" s="26" t="s">
        <v>141</v>
      </c>
      <c r="I15" s="25" t="str">
        <f t="shared" si="11"/>
        <v>--</v>
      </c>
      <c r="J15" s="49">
        <v>8.9999999999999993E-3</v>
      </c>
      <c r="K15" s="22" t="s">
        <v>141</v>
      </c>
      <c r="L15" s="21">
        <f t="shared" si="4"/>
        <v>8.9999999999999993E-3</v>
      </c>
      <c r="M15" s="23" t="str">
        <f t="shared" si="5"/>
        <v>--</v>
      </c>
      <c r="N15" s="24" t="str">
        <f t="shared" si="12"/>
        <v>--</v>
      </c>
      <c r="O15" s="24" t="str">
        <f t="shared" si="13"/>
        <v>--</v>
      </c>
      <c r="P15" s="79">
        <f t="shared" si="8"/>
        <v>9.4E-2</v>
      </c>
      <c r="Q15" s="53" t="str">
        <f t="shared" si="9"/>
        <v>--</v>
      </c>
      <c r="R15" s="2" t="str">
        <f t="shared" si="10"/>
        <v>-</v>
      </c>
      <c r="S15" s="2">
        <f t="shared" si="14"/>
        <v>9.4E-2</v>
      </c>
    </row>
    <row r="16" spans="1:19" x14ac:dyDescent="0.25">
      <c r="A16" s="38" t="s">
        <v>20</v>
      </c>
      <c r="B16" s="28" t="s">
        <v>54</v>
      </c>
      <c r="C16" s="29">
        <v>2.5908000000000002</v>
      </c>
      <c r="D16" s="30">
        <v>5.2999999999999999E-2</v>
      </c>
      <c r="E16" s="22" t="s">
        <v>141</v>
      </c>
      <c r="F16" s="21">
        <f t="shared" si="0"/>
        <v>5.2999999999999999E-2</v>
      </c>
      <c r="G16" s="23" t="str">
        <f t="shared" si="1"/>
        <v>--</v>
      </c>
      <c r="H16" s="26" t="s">
        <v>141</v>
      </c>
      <c r="I16" s="25" t="str">
        <f t="shared" si="11"/>
        <v>--</v>
      </c>
      <c r="J16" s="49">
        <v>1.0999999999999999E-2</v>
      </c>
      <c r="K16" s="22" t="s">
        <v>141</v>
      </c>
      <c r="L16" s="21">
        <f t="shared" si="4"/>
        <v>1.0999999999999999E-2</v>
      </c>
      <c r="M16" s="23" t="str">
        <f t="shared" si="5"/>
        <v>--</v>
      </c>
      <c r="N16" s="24" t="str">
        <f t="shared" si="12"/>
        <v>--</v>
      </c>
      <c r="O16" s="24" t="str">
        <f t="shared" si="13"/>
        <v>--</v>
      </c>
      <c r="P16" s="79">
        <f t="shared" si="8"/>
        <v>4.1999999999999996E-2</v>
      </c>
      <c r="Q16" s="53" t="str">
        <f t="shared" si="9"/>
        <v>--</v>
      </c>
      <c r="R16" s="2" t="str">
        <f t="shared" si="10"/>
        <v>-</v>
      </c>
      <c r="S16" s="2">
        <f t="shared" si="14"/>
        <v>4.1999999999999996E-2</v>
      </c>
    </row>
    <row r="17" spans="1:19" x14ac:dyDescent="0.25">
      <c r="A17" s="38" t="s">
        <v>112</v>
      </c>
      <c r="B17" s="28" t="s">
        <v>54</v>
      </c>
      <c r="C17" s="29">
        <v>3.1496</v>
      </c>
      <c r="D17" s="30">
        <v>3.1E-2</v>
      </c>
      <c r="E17" s="22" t="s">
        <v>141</v>
      </c>
      <c r="F17" s="21">
        <f t="shared" si="0"/>
        <v>3.1E-2</v>
      </c>
      <c r="G17" s="23" t="str">
        <f t="shared" si="1"/>
        <v>--</v>
      </c>
      <c r="H17" s="26" t="s">
        <v>141</v>
      </c>
      <c r="I17" s="25" t="str">
        <f t="shared" si="11"/>
        <v>--</v>
      </c>
      <c r="J17" s="49">
        <v>8.9999999999999993E-3</v>
      </c>
      <c r="K17" s="22" t="s">
        <v>141</v>
      </c>
      <c r="L17" s="21">
        <f t="shared" si="4"/>
        <v>8.9999999999999993E-3</v>
      </c>
      <c r="M17" s="23" t="str">
        <f t="shared" si="5"/>
        <v>--</v>
      </c>
      <c r="N17" s="24" t="str">
        <f t="shared" si="12"/>
        <v>--</v>
      </c>
      <c r="O17" s="24" t="str">
        <f t="shared" si="13"/>
        <v>--</v>
      </c>
      <c r="P17" s="79">
        <f t="shared" si="8"/>
        <v>2.1999999999999999E-2</v>
      </c>
      <c r="Q17" s="53" t="str">
        <f t="shared" si="9"/>
        <v>--</v>
      </c>
      <c r="R17" s="2" t="str">
        <f t="shared" si="10"/>
        <v>-</v>
      </c>
      <c r="S17" s="2">
        <f t="shared" si="14"/>
        <v>2.1999999999999999E-2</v>
      </c>
    </row>
    <row r="18" spans="1:19" x14ac:dyDescent="0.25">
      <c r="A18" s="38" t="s">
        <v>21</v>
      </c>
      <c r="B18" s="28" t="s">
        <v>54</v>
      </c>
      <c r="C18" s="29">
        <v>4.1147999999999998</v>
      </c>
      <c r="D18" s="30">
        <v>0.106</v>
      </c>
      <c r="E18" s="22" t="s">
        <v>141</v>
      </c>
      <c r="F18" s="21">
        <f t="shared" si="0"/>
        <v>0.106</v>
      </c>
      <c r="G18" s="23" t="str">
        <f t="shared" si="1"/>
        <v>--</v>
      </c>
      <c r="H18" s="26" t="s">
        <v>141</v>
      </c>
      <c r="I18" s="25" t="str">
        <f t="shared" si="11"/>
        <v>--</v>
      </c>
      <c r="J18" s="49">
        <v>1.2999999999999999E-2</v>
      </c>
      <c r="K18" s="22" t="s">
        <v>141</v>
      </c>
      <c r="L18" s="21">
        <f t="shared" si="4"/>
        <v>1.2999999999999999E-2</v>
      </c>
      <c r="M18" s="23" t="str">
        <f t="shared" si="5"/>
        <v>--</v>
      </c>
      <c r="N18" s="24" t="str">
        <f t="shared" si="12"/>
        <v>--</v>
      </c>
      <c r="O18" s="24" t="str">
        <f t="shared" si="13"/>
        <v>--</v>
      </c>
      <c r="P18" s="79">
        <f t="shared" si="8"/>
        <v>9.2999999999999999E-2</v>
      </c>
      <c r="Q18" s="53" t="str">
        <f t="shared" si="9"/>
        <v>--</v>
      </c>
      <c r="R18" s="2" t="str">
        <f t="shared" si="10"/>
        <v>-</v>
      </c>
      <c r="S18" s="2">
        <f t="shared" si="14"/>
        <v>9.2999999999999999E-2</v>
      </c>
    </row>
    <row r="19" spans="1:19" x14ac:dyDescent="0.25">
      <c r="A19" s="38" t="s">
        <v>22</v>
      </c>
      <c r="B19" s="28" t="s">
        <v>54</v>
      </c>
      <c r="C19" s="29">
        <v>4.3179999999999996</v>
      </c>
      <c r="D19" s="30">
        <v>7.0999999999999994E-2</v>
      </c>
      <c r="E19" s="22" t="s">
        <v>141</v>
      </c>
      <c r="F19" s="21">
        <f t="shared" si="0"/>
        <v>7.0999999999999994E-2</v>
      </c>
      <c r="G19" s="23" t="str">
        <f t="shared" si="1"/>
        <v>--</v>
      </c>
      <c r="H19" s="26" t="s">
        <v>141</v>
      </c>
      <c r="I19" s="25" t="str">
        <f t="shared" si="11"/>
        <v>--</v>
      </c>
      <c r="J19" s="49">
        <v>1.2E-2</v>
      </c>
      <c r="K19" s="22" t="s">
        <v>141</v>
      </c>
      <c r="L19" s="21">
        <f t="shared" si="4"/>
        <v>1.2E-2</v>
      </c>
      <c r="M19" s="23" t="str">
        <f t="shared" si="5"/>
        <v>--</v>
      </c>
      <c r="N19" s="24" t="str">
        <f t="shared" si="12"/>
        <v>--</v>
      </c>
      <c r="O19" s="24" t="str">
        <f t="shared" si="13"/>
        <v>--</v>
      </c>
      <c r="P19" s="79">
        <f t="shared" si="8"/>
        <v>5.8999999999999997E-2</v>
      </c>
      <c r="Q19" s="53" t="str">
        <f t="shared" si="9"/>
        <v>--</v>
      </c>
      <c r="R19" s="2" t="str">
        <f t="shared" si="10"/>
        <v>-</v>
      </c>
      <c r="S19" s="2">
        <f t="shared" si="14"/>
        <v>5.8999999999999997E-2</v>
      </c>
    </row>
    <row r="20" spans="1:19" x14ac:dyDescent="0.25">
      <c r="A20" s="38" t="s">
        <v>23</v>
      </c>
      <c r="B20" s="28" t="s">
        <v>54</v>
      </c>
      <c r="C20" s="29">
        <v>4.9276</v>
      </c>
      <c r="D20" s="30">
        <v>0.23200000000000001</v>
      </c>
      <c r="E20" s="22" t="s">
        <v>141</v>
      </c>
      <c r="F20" s="21">
        <f t="shared" si="0"/>
        <v>0.23200000000000001</v>
      </c>
      <c r="G20" s="23" t="str">
        <f t="shared" si="1"/>
        <v>--</v>
      </c>
      <c r="H20" s="26" t="s">
        <v>141</v>
      </c>
      <c r="I20" s="25" t="str">
        <f t="shared" si="11"/>
        <v>--</v>
      </c>
      <c r="J20" s="49">
        <v>8.9999999999999993E-3</v>
      </c>
      <c r="K20" s="30">
        <v>1.4999999999999999E-2</v>
      </c>
      <c r="L20" s="21">
        <f t="shared" si="4"/>
        <v>1.2E-2</v>
      </c>
      <c r="M20" s="23">
        <f t="shared" si="5"/>
        <v>2.9999999999999953E-3</v>
      </c>
      <c r="N20" s="24">
        <f t="shared" si="12"/>
        <v>50</v>
      </c>
      <c r="O20" s="24">
        <f t="shared" si="13"/>
        <v>35.355339059327321</v>
      </c>
      <c r="P20" s="79">
        <f t="shared" si="8"/>
        <v>0.223</v>
      </c>
      <c r="Q20" s="53">
        <f t="shared" si="9"/>
        <v>2.9999999999999953E-3</v>
      </c>
      <c r="R20" s="2">
        <f t="shared" si="10"/>
        <v>0.21700000000000003</v>
      </c>
      <c r="S20" s="2">
        <f t="shared" si="14"/>
        <v>0.22</v>
      </c>
    </row>
    <row r="21" spans="1:19" x14ac:dyDescent="0.25">
      <c r="A21" s="38" t="s">
        <v>24</v>
      </c>
      <c r="B21" s="28" t="s">
        <v>54</v>
      </c>
      <c r="C21" s="29">
        <v>5.4356</v>
      </c>
      <c r="D21" s="30">
        <v>2.4E-2</v>
      </c>
      <c r="E21" s="22" t="s">
        <v>141</v>
      </c>
      <c r="F21" s="21">
        <f t="shared" si="0"/>
        <v>2.4E-2</v>
      </c>
      <c r="G21" s="23" t="str">
        <f t="shared" si="1"/>
        <v>--</v>
      </c>
      <c r="H21" s="26" t="s">
        <v>141</v>
      </c>
      <c r="I21" s="25" t="str">
        <f t="shared" si="11"/>
        <v>--</v>
      </c>
      <c r="J21" s="49">
        <v>1.6E-2</v>
      </c>
      <c r="K21" s="22" t="s">
        <v>141</v>
      </c>
      <c r="L21" s="21">
        <f t="shared" si="4"/>
        <v>1.6E-2</v>
      </c>
      <c r="M21" s="23" t="str">
        <f t="shared" si="5"/>
        <v>--</v>
      </c>
      <c r="N21" s="24" t="str">
        <f t="shared" si="12"/>
        <v>--</v>
      </c>
      <c r="O21" s="24" t="str">
        <f t="shared" si="13"/>
        <v>--</v>
      </c>
      <c r="P21" s="79">
        <f t="shared" si="8"/>
        <v>8.0000000000000002E-3</v>
      </c>
      <c r="Q21" s="53" t="str">
        <f t="shared" si="9"/>
        <v>--</v>
      </c>
      <c r="R21" s="2" t="str">
        <f t="shared" si="10"/>
        <v>-</v>
      </c>
      <c r="S21" s="2">
        <f t="shared" si="14"/>
        <v>8.0000000000000002E-3</v>
      </c>
    </row>
    <row r="22" spans="1:19" x14ac:dyDescent="0.25">
      <c r="A22" s="38" t="s">
        <v>12</v>
      </c>
      <c r="B22" s="28" t="s">
        <v>54</v>
      </c>
      <c r="C22" s="29">
        <v>6.1976000000000004</v>
      </c>
      <c r="D22" s="30">
        <v>0.106</v>
      </c>
      <c r="E22" s="22" t="s">
        <v>141</v>
      </c>
      <c r="F22" s="21">
        <f t="shared" si="0"/>
        <v>0.106</v>
      </c>
      <c r="G22" s="23" t="str">
        <f t="shared" si="1"/>
        <v>--</v>
      </c>
      <c r="H22" s="26" t="s">
        <v>141</v>
      </c>
      <c r="I22" s="25" t="str">
        <f t="shared" si="11"/>
        <v>--</v>
      </c>
      <c r="J22" s="49">
        <v>3.5000000000000003E-2</v>
      </c>
      <c r="K22" s="22" t="s">
        <v>141</v>
      </c>
      <c r="L22" s="21">
        <f t="shared" si="4"/>
        <v>3.5000000000000003E-2</v>
      </c>
      <c r="M22" s="23" t="str">
        <f t="shared" si="5"/>
        <v>--</v>
      </c>
      <c r="N22" s="24" t="str">
        <f t="shared" si="12"/>
        <v>--</v>
      </c>
      <c r="O22" s="24" t="str">
        <f t="shared" si="13"/>
        <v>--</v>
      </c>
      <c r="P22" s="79">
        <f t="shared" si="8"/>
        <v>7.0999999999999994E-2</v>
      </c>
      <c r="Q22" s="53" t="str">
        <f t="shared" si="9"/>
        <v>--</v>
      </c>
      <c r="R22" s="2" t="str">
        <f t="shared" si="10"/>
        <v>-</v>
      </c>
      <c r="S22" s="2">
        <f t="shared" si="14"/>
        <v>7.0999999999999994E-2</v>
      </c>
    </row>
    <row r="23" spans="1:19" x14ac:dyDescent="0.25">
      <c r="A23" s="38" t="s">
        <v>13</v>
      </c>
      <c r="B23" s="28" t="s">
        <v>54</v>
      </c>
      <c r="C23" s="29">
        <v>6.5278</v>
      </c>
      <c r="D23" s="30">
        <v>4.5999999999999999E-2</v>
      </c>
      <c r="E23" s="30">
        <v>4.3999999999999997E-2</v>
      </c>
      <c r="F23" s="21">
        <f t="shared" si="0"/>
        <v>4.4999999999999998E-2</v>
      </c>
      <c r="G23" s="23">
        <f t="shared" si="1"/>
        <v>1.0000000000000009E-3</v>
      </c>
      <c r="H23" s="24">
        <f t="shared" ref="H23:H43" si="15">IFERROR((ABS((D23-E23)/AVERAGE(D23:E23)))*100,"--")</f>
        <v>4.4444444444444491</v>
      </c>
      <c r="I23" s="25">
        <f t="shared" si="11"/>
        <v>3.1426968052735473</v>
      </c>
      <c r="J23" s="49">
        <v>1.7000000000000001E-2</v>
      </c>
      <c r="K23" s="22" t="s">
        <v>141</v>
      </c>
      <c r="L23" s="21">
        <f t="shared" si="4"/>
        <v>1.7000000000000001E-2</v>
      </c>
      <c r="M23" s="23" t="str">
        <f t="shared" si="5"/>
        <v>--</v>
      </c>
      <c r="N23" s="24" t="str">
        <f t="shared" si="12"/>
        <v>--</v>
      </c>
      <c r="O23" s="24" t="str">
        <f t="shared" si="13"/>
        <v>--</v>
      </c>
      <c r="P23" s="79">
        <f t="shared" si="8"/>
        <v>2.8999999999999998E-2</v>
      </c>
      <c r="Q23" s="53">
        <f t="shared" si="9"/>
        <v>1.0000000000000009E-3</v>
      </c>
      <c r="R23" s="2" t="str">
        <f t="shared" si="10"/>
        <v>-</v>
      </c>
      <c r="S23" s="2">
        <f t="shared" si="14"/>
        <v>2.7999999999999997E-2</v>
      </c>
    </row>
    <row r="24" spans="1:19" x14ac:dyDescent="0.25">
      <c r="A24" s="38" t="s">
        <v>15</v>
      </c>
      <c r="B24" s="28" t="s">
        <v>54</v>
      </c>
      <c r="C24" s="29">
        <v>7.0865999999999998</v>
      </c>
      <c r="D24" s="30">
        <v>7.0000000000000007E-2</v>
      </c>
      <c r="E24" s="22" t="s">
        <v>141</v>
      </c>
      <c r="F24" s="21">
        <f t="shared" si="0"/>
        <v>7.0000000000000007E-2</v>
      </c>
      <c r="G24" s="23" t="str">
        <f t="shared" si="1"/>
        <v>--</v>
      </c>
      <c r="H24" s="26" t="s">
        <v>141</v>
      </c>
      <c r="I24" s="25" t="str">
        <f t="shared" si="11"/>
        <v>--</v>
      </c>
      <c r="J24" s="49">
        <v>8.9999999999999993E-3</v>
      </c>
      <c r="K24" s="22" t="s">
        <v>141</v>
      </c>
      <c r="L24" s="21">
        <f t="shared" si="4"/>
        <v>8.9999999999999993E-3</v>
      </c>
      <c r="M24" s="23" t="str">
        <f t="shared" si="5"/>
        <v>--</v>
      </c>
      <c r="N24" s="24" t="str">
        <f t="shared" si="12"/>
        <v>--</v>
      </c>
      <c r="O24" s="24" t="str">
        <f t="shared" si="13"/>
        <v>--</v>
      </c>
      <c r="P24" s="79">
        <f t="shared" si="8"/>
        <v>6.1000000000000006E-2</v>
      </c>
      <c r="Q24" s="53" t="str">
        <f t="shared" si="9"/>
        <v>--</v>
      </c>
      <c r="R24" s="2" t="str">
        <f t="shared" si="10"/>
        <v>-</v>
      </c>
      <c r="S24" s="2">
        <f t="shared" si="14"/>
        <v>6.1000000000000006E-2</v>
      </c>
    </row>
    <row r="25" spans="1:19" x14ac:dyDescent="0.25">
      <c r="A25" s="38" t="s">
        <v>17</v>
      </c>
      <c r="B25" s="28" t="s">
        <v>54</v>
      </c>
      <c r="C25" s="29">
        <v>7.9756</v>
      </c>
      <c r="D25" s="30">
        <v>9.9000000000000005E-2</v>
      </c>
      <c r="E25" s="22" t="s">
        <v>141</v>
      </c>
      <c r="F25" s="21">
        <f t="shared" si="0"/>
        <v>9.9000000000000005E-2</v>
      </c>
      <c r="G25" s="23" t="str">
        <f t="shared" si="1"/>
        <v>--</v>
      </c>
      <c r="H25" s="26" t="s">
        <v>141</v>
      </c>
      <c r="I25" s="25" t="str">
        <f t="shared" si="11"/>
        <v>--</v>
      </c>
      <c r="J25" s="49">
        <v>1.4E-2</v>
      </c>
      <c r="K25" s="22" t="s">
        <v>141</v>
      </c>
      <c r="L25" s="21">
        <f t="shared" si="4"/>
        <v>1.4E-2</v>
      </c>
      <c r="M25" s="23" t="str">
        <f t="shared" si="5"/>
        <v>--</v>
      </c>
      <c r="N25" s="24" t="str">
        <f t="shared" si="12"/>
        <v>--</v>
      </c>
      <c r="O25" s="24" t="str">
        <f t="shared" si="13"/>
        <v>--</v>
      </c>
      <c r="P25" s="79">
        <f t="shared" si="8"/>
        <v>8.5000000000000006E-2</v>
      </c>
      <c r="Q25" s="53" t="str">
        <f t="shared" si="9"/>
        <v>--</v>
      </c>
      <c r="R25" s="2" t="str">
        <f t="shared" si="10"/>
        <v>-</v>
      </c>
      <c r="S25" s="2">
        <f t="shared" si="14"/>
        <v>8.5000000000000006E-2</v>
      </c>
    </row>
    <row r="26" spans="1:19" x14ac:dyDescent="0.25">
      <c r="A26" s="38" t="s">
        <v>26</v>
      </c>
      <c r="B26" s="28" t="s">
        <v>55</v>
      </c>
      <c r="C26" s="29">
        <v>5.0799999999999998E-2</v>
      </c>
      <c r="D26" s="30">
        <v>2.6219999999999999</v>
      </c>
      <c r="E26" s="22" t="s">
        <v>141</v>
      </c>
      <c r="F26" s="21">
        <f t="shared" si="0"/>
        <v>2.6219999999999999</v>
      </c>
      <c r="G26" s="23" t="str">
        <f t="shared" si="1"/>
        <v>--</v>
      </c>
      <c r="H26" s="26" t="s">
        <v>141</v>
      </c>
      <c r="I26" s="25" t="str">
        <f t="shared" si="11"/>
        <v>--</v>
      </c>
      <c r="J26" s="49">
        <v>8.5000000000000006E-2</v>
      </c>
      <c r="K26" s="30">
        <v>0.32300000000000001</v>
      </c>
      <c r="L26" s="21">
        <f t="shared" si="4"/>
        <v>0.20400000000000001</v>
      </c>
      <c r="M26" s="23">
        <f t="shared" si="5"/>
        <v>0.11899999999999997</v>
      </c>
      <c r="N26" s="24">
        <f t="shared" si="12"/>
        <v>116.66666666666666</v>
      </c>
      <c r="O26" s="24">
        <f t="shared" si="13"/>
        <v>82.495791138430519</v>
      </c>
      <c r="P26" s="79">
        <f t="shared" si="8"/>
        <v>2.5369999999999999</v>
      </c>
      <c r="Q26" s="53">
        <f t="shared" si="9"/>
        <v>0.11899999999999997</v>
      </c>
      <c r="R26" s="2">
        <f t="shared" si="10"/>
        <v>2.2989999999999999</v>
      </c>
      <c r="S26" s="2">
        <f t="shared" si="14"/>
        <v>2.4179999999999997</v>
      </c>
    </row>
    <row r="27" spans="1:19" x14ac:dyDescent="0.25">
      <c r="A27" s="38" t="s">
        <v>31</v>
      </c>
      <c r="B27" s="28" t="s">
        <v>55</v>
      </c>
      <c r="C27" s="29">
        <v>0.99060000000000004</v>
      </c>
      <c r="D27" s="30">
        <v>8.8999999999999996E-2</v>
      </c>
      <c r="E27" s="22" t="s">
        <v>141</v>
      </c>
      <c r="F27" s="21">
        <f t="shared" si="0"/>
        <v>8.8999999999999996E-2</v>
      </c>
      <c r="G27" s="23" t="str">
        <f t="shared" si="1"/>
        <v>--</v>
      </c>
      <c r="H27" s="26" t="s">
        <v>141</v>
      </c>
      <c r="I27" s="25" t="str">
        <f t="shared" si="11"/>
        <v>--</v>
      </c>
      <c r="J27" s="49">
        <v>0.01</v>
      </c>
      <c r="K27" s="22" t="s">
        <v>141</v>
      </c>
      <c r="L27" s="21">
        <f t="shared" si="4"/>
        <v>0.01</v>
      </c>
      <c r="M27" s="23" t="str">
        <f t="shared" si="5"/>
        <v>--</v>
      </c>
      <c r="N27" s="24" t="str">
        <f t="shared" si="12"/>
        <v>--</v>
      </c>
      <c r="O27" s="24" t="str">
        <f t="shared" si="13"/>
        <v>--</v>
      </c>
      <c r="P27" s="79">
        <f t="shared" si="8"/>
        <v>7.9000000000000001E-2</v>
      </c>
      <c r="Q27" s="53" t="str">
        <f t="shared" si="9"/>
        <v>--</v>
      </c>
      <c r="R27" s="2" t="str">
        <f t="shared" si="10"/>
        <v>-</v>
      </c>
      <c r="S27" s="2">
        <f t="shared" si="14"/>
        <v>7.9000000000000001E-2</v>
      </c>
    </row>
    <row r="28" spans="1:19" x14ac:dyDescent="0.25">
      <c r="A28" s="38" t="s">
        <v>32</v>
      </c>
      <c r="B28" s="28" t="s">
        <v>55</v>
      </c>
      <c r="C28" s="29">
        <v>1.5748</v>
      </c>
      <c r="D28" s="30">
        <v>6.3E-2</v>
      </c>
      <c r="E28" s="22" t="s">
        <v>141</v>
      </c>
      <c r="F28" s="21">
        <f t="shared" si="0"/>
        <v>6.3E-2</v>
      </c>
      <c r="G28" s="23" t="str">
        <f t="shared" si="1"/>
        <v>--</v>
      </c>
      <c r="H28" s="26" t="s">
        <v>141</v>
      </c>
      <c r="I28" s="25" t="str">
        <f t="shared" si="11"/>
        <v>--</v>
      </c>
      <c r="J28" s="49">
        <v>0.01</v>
      </c>
      <c r="K28" s="22" t="s">
        <v>141</v>
      </c>
      <c r="L28" s="21">
        <f t="shared" si="4"/>
        <v>0.01</v>
      </c>
      <c r="M28" s="23" t="str">
        <f t="shared" si="5"/>
        <v>--</v>
      </c>
      <c r="N28" s="24" t="str">
        <f t="shared" si="12"/>
        <v>--</v>
      </c>
      <c r="O28" s="24" t="str">
        <f t="shared" si="13"/>
        <v>--</v>
      </c>
      <c r="P28" s="79">
        <f t="shared" si="8"/>
        <v>5.2999999999999999E-2</v>
      </c>
      <c r="Q28" s="53" t="str">
        <f t="shared" si="9"/>
        <v>--</v>
      </c>
      <c r="R28" s="2" t="str">
        <f t="shared" si="10"/>
        <v>-</v>
      </c>
      <c r="S28" s="2">
        <f t="shared" si="14"/>
        <v>5.2999999999999999E-2</v>
      </c>
    </row>
    <row r="29" spans="1:19" x14ac:dyDescent="0.25">
      <c r="A29" s="38" t="s">
        <v>33</v>
      </c>
      <c r="B29" s="28" t="s">
        <v>55</v>
      </c>
      <c r="C29" s="29">
        <v>2.1589999999999998</v>
      </c>
      <c r="D29" s="30">
        <v>0.123</v>
      </c>
      <c r="E29" s="22" t="s">
        <v>141</v>
      </c>
      <c r="F29" s="21">
        <f t="shared" si="0"/>
        <v>0.123</v>
      </c>
      <c r="G29" s="23" t="str">
        <f t="shared" si="1"/>
        <v>--</v>
      </c>
      <c r="H29" s="26" t="s">
        <v>141</v>
      </c>
      <c r="I29" s="25" t="str">
        <f t="shared" si="11"/>
        <v>--</v>
      </c>
      <c r="J29" s="49">
        <v>0.01</v>
      </c>
      <c r="K29" s="22" t="s">
        <v>141</v>
      </c>
      <c r="L29" s="21">
        <f t="shared" si="4"/>
        <v>0.01</v>
      </c>
      <c r="M29" s="23" t="str">
        <f t="shared" si="5"/>
        <v>--</v>
      </c>
      <c r="N29" s="24" t="str">
        <f t="shared" si="12"/>
        <v>--</v>
      </c>
      <c r="O29" s="24" t="str">
        <f t="shared" si="13"/>
        <v>--</v>
      </c>
      <c r="P29" s="79">
        <f t="shared" si="8"/>
        <v>0.113</v>
      </c>
      <c r="Q29" s="53" t="str">
        <f t="shared" si="9"/>
        <v>--</v>
      </c>
      <c r="R29" s="2" t="str">
        <f t="shared" si="10"/>
        <v>-</v>
      </c>
      <c r="S29" s="2">
        <f t="shared" si="14"/>
        <v>0.113</v>
      </c>
    </row>
    <row r="30" spans="1:19" x14ac:dyDescent="0.25">
      <c r="A30" s="38" t="s">
        <v>34</v>
      </c>
      <c r="B30" s="28" t="s">
        <v>55</v>
      </c>
      <c r="C30" s="29">
        <v>2.5908000000000002</v>
      </c>
      <c r="D30" s="30">
        <v>6.4000000000000001E-2</v>
      </c>
      <c r="E30" s="22" t="s">
        <v>141</v>
      </c>
      <c r="F30" s="21">
        <f t="shared" si="0"/>
        <v>6.4000000000000001E-2</v>
      </c>
      <c r="G30" s="23" t="str">
        <f t="shared" si="1"/>
        <v>--</v>
      </c>
      <c r="H30" s="26" t="s">
        <v>141</v>
      </c>
      <c r="I30" s="25" t="str">
        <f t="shared" si="11"/>
        <v>--</v>
      </c>
      <c r="J30" s="49">
        <v>0.01</v>
      </c>
      <c r="K30" s="22" t="s">
        <v>141</v>
      </c>
      <c r="L30" s="21">
        <f t="shared" si="4"/>
        <v>0.01</v>
      </c>
      <c r="M30" s="23" t="str">
        <f t="shared" si="5"/>
        <v>--</v>
      </c>
      <c r="N30" s="24" t="str">
        <f t="shared" si="12"/>
        <v>--</v>
      </c>
      <c r="O30" s="24" t="str">
        <f t="shared" si="13"/>
        <v>--</v>
      </c>
      <c r="P30" s="79">
        <f t="shared" si="8"/>
        <v>5.3999999999999999E-2</v>
      </c>
      <c r="Q30" s="53" t="str">
        <f t="shared" si="9"/>
        <v>--</v>
      </c>
      <c r="R30" s="2" t="str">
        <f t="shared" si="10"/>
        <v>-</v>
      </c>
      <c r="S30" s="2">
        <f t="shared" si="14"/>
        <v>5.3999999999999999E-2</v>
      </c>
    </row>
    <row r="31" spans="1:19" x14ac:dyDescent="0.25">
      <c r="A31" s="38" t="s">
        <v>35</v>
      </c>
      <c r="B31" s="28" t="s">
        <v>55</v>
      </c>
      <c r="C31" s="29">
        <v>3.1496</v>
      </c>
      <c r="D31" s="30">
        <v>7.0000000000000007E-2</v>
      </c>
      <c r="E31" s="22" t="s">
        <v>141</v>
      </c>
      <c r="F31" s="21">
        <f t="shared" si="0"/>
        <v>7.0000000000000007E-2</v>
      </c>
      <c r="G31" s="23" t="str">
        <f t="shared" si="1"/>
        <v>--</v>
      </c>
      <c r="H31" s="26" t="s">
        <v>141</v>
      </c>
      <c r="I31" s="25" t="str">
        <f t="shared" si="11"/>
        <v>--</v>
      </c>
      <c r="J31" s="49">
        <v>1.7999999999999999E-2</v>
      </c>
      <c r="K31" s="22" t="s">
        <v>141</v>
      </c>
      <c r="L31" s="21">
        <f t="shared" si="4"/>
        <v>1.7999999999999999E-2</v>
      </c>
      <c r="M31" s="23" t="str">
        <f t="shared" si="5"/>
        <v>--</v>
      </c>
      <c r="N31" s="24" t="str">
        <f t="shared" si="12"/>
        <v>--</v>
      </c>
      <c r="O31" s="24" t="str">
        <f t="shared" si="13"/>
        <v>--</v>
      </c>
      <c r="P31" s="79">
        <f t="shared" si="8"/>
        <v>5.2000000000000005E-2</v>
      </c>
      <c r="Q31" s="53" t="str">
        <f t="shared" si="9"/>
        <v>--</v>
      </c>
      <c r="R31" s="2" t="str">
        <f t="shared" si="10"/>
        <v>-</v>
      </c>
      <c r="S31" s="2">
        <f t="shared" si="14"/>
        <v>5.2000000000000005E-2</v>
      </c>
    </row>
    <row r="32" spans="1:19" x14ac:dyDescent="0.25">
      <c r="A32" s="38" t="s">
        <v>36</v>
      </c>
      <c r="B32" s="28" t="s">
        <v>55</v>
      </c>
      <c r="C32" s="29">
        <v>3.7591999999999999</v>
      </c>
      <c r="D32" s="30">
        <v>6.5000000000000002E-2</v>
      </c>
      <c r="E32" s="22" t="s">
        <v>141</v>
      </c>
      <c r="F32" s="21">
        <f t="shared" si="0"/>
        <v>6.5000000000000002E-2</v>
      </c>
      <c r="G32" s="23" t="str">
        <f t="shared" si="1"/>
        <v>--</v>
      </c>
      <c r="H32" s="26" t="s">
        <v>141</v>
      </c>
      <c r="I32" s="25" t="str">
        <f t="shared" si="11"/>
        <v>--</v>
      </c>
      <c r="J32" s="49">
        <v>8.9999999999999993E-3</v>
      </c>
      <c r="K32" s="30">
        <v>1.0999999999999999E-2</v>
      </c>
      <c r="L32" s="21">
        <f t="shared" si="4"/>
        <v>9.9999999999999985E-3</v>
      </c>
      <c r="M32" s="23">
        <f t="shared" si="5"/>
        <v>1E-3</v>
      </c>
      <c r="N32" s="24">
        <f t="shared" si="12"/>
        <v>20.000000000000004</v>
      </c>
      <c r="O32" s="24">
        <f t="shared" si="13"/>
        <v>14.142135623730956</v>
      </c>
      <c r="P32" s="79">
        <f t="shared" si="8"/>
        <v>5.6000000000000001E-2</v>
      </c>
      <c r="Q32" s="53">
        <f t="shared" si="9"/>
        <v>1E-3</v>
      </c>
      <c r="R32" s="2">
        <f t="shared" si="10"/>
        <v>5.4000000000000006E-2</v>
      </c>
      <c r="S32" s="2">
        <f t="shared" si="14"/>
        <v>5.5000000000000007E-2</v>
      </c>
    </row>
    <row r="33" spans="1:19" x14ac:dyDescent="0.25">
      <c r="A33" s="38" t="s">
        <v>37</v>
      </c>
      <c r="B33" s="28" t="s">
        <v>55</v>
      </c>
      <c r="C33" s="29">
        <v>4.2671999999999999</v>
      </c>
      <c r="D33" s="30">
        <v>5.0999999999999997E-2</v>
      </c>
      <c r="E33" s="22" t="s">
        <v>141</v>
      </c>
      <c r="F33" s="21">
        <f t="shared" si="0"/>
        <v>5.0999999999999997E-2</v>
      </c>
      <c r="G33" s="23" t="str">
        <f t="shared" si="1"/>
        <v>--</v>
      </c>
      <c r="H33" s="26" t="s">
        <v>141</v>
      </c>
      <c r="I33" s="25" t="str">
        <f t="shared" si="11"/>
        <v>--</v>
      </c>
      <c r="J33" s="49">
        <v>8.0000000000000002E-3</v>
      </c>
      <c r="K33" s="22" t="s">
        <v>141</v>
      </c>
      <c r="L33" s="21">
        <f t="shared" si="4"/>
        <v>8.0000000000000002E-3</v>
      </c>
      <c r="M33" s="23" t="str">
        <f t="shared" si="5"/>
        <v>--</v>
      </c>
      <c r="N33" s="24" t="str">
        <f t="shared" si="12"/>
        <v>--</v>
      </c>
      <c r="O33" s="24" t="str">
        <f t="shared" si="13"/>
        <v>--</v>
      </c>
      <c r="P33" s="79">
        <f t="shared" si="8"/>
        <v>4.2999999999999997E-2</v>
      </c>
      <c r="Q33" s="53" t="str">
        <f t="shared" si="9"/>
        <v>--</v>
      </c>
      <c r="R33" s="2" t="str">
        <f t="shared" si="10"/>
        <v>-</v>
      </c>
      <c r="S33" s="2">
        <f t="shared" si="14"/>
        <v>4.2999999999999997E-2</v>
      </c>
    </row>
    <row r="34" spans="1:19" x14ac:dyDescent="0.25">
      <c r="A34" s="38" t="s">
        <v>25</v>
      </c>
      <c r="B34" s="28" t="s">
        <v>55</v>
      </c>
      <c r="C34" s="29">
        <v>5.2069999999999999</v>
      </c>
      <c r="D34" s="30">
        <v>2.5999999999999999E-2</v>
      </c>
      <c r="E34" s="22" t="s">
        <v>141</v>
      </c>
      <c r="F34" s="21">
        <f t="shared" si="0"/>
        <v>2.5999999999999999E-2</v>
      </c>
      <c r="G34" s="23" t="str">
        <f t="shared" si="1"/>
        <v>--</v>
      </c>
      <c r="H34" s="26" t="s">
        <v>141</v>
      </c>
      <c r="I34" s="25" t="str">
        <f t="shared" si="11"/>
        <v>--</v>
      </c>
      <c r="J34" s="49">
        <v>0.01</v>
      </c>
      <c r="K34" s="22" t="s">
        <v>141</v>
      </c>
      <c r="L34" s="21">
        <f t="shared" si="4"/>
        <v>0.01</v>
      </c>
      <c r="M34" s="23" t="str">
        <f t="shared" si="5"/>
        <v>--</v>
      </c>
      <c r="N34" s="24" t="str">
        <f t="shared" si="12"/>
        <v>--</v>
      </c>
      <c r="O34" s="24" t="str">
        <f t="shared" si="13"/>
        <v>--</v>
      </c>
      <c r="P34" s="79">
        <f t="shared" si="8"/>
        <v>1.6E-2</v>
      </c>
      <c r="Q34" s="53" t="str">
        <f t="shared" si="9"/>
        <v>--</v>
      </c>
      <c r="R34" s="2" t="str">
        <f t="shared" si="10"/>
        <v>-</v>
      </c>
      <c r="S34" s="2">
        <f t="shared" si="14"/>
        <v>1.6E-2</v>
      </c>
    </row>
    <row r="35" spans="1:19" x14ac:dyDescent="0.25">
      <c r="A35" s="38" t="s">
        <v>27</v>
      </c>
      <c r="B35" s="28" t="s">
        <v>55</v>
      </c>
      <c r="C35" s="29">
        <v>6.2484000000000002</v>
      </c>
      <c r="D35" s="30">
        <v>2.3E-2</v>
      </c>
      <c r="E35" s="22" t="s">
        <v>141</v>
      </c>
      <c r="F35" s="21">
        <f t="shared" si="0"/>
        <v>2.3E-2</v>
      </c>
      <c r="G35" s="23" t="str">
        <f t="shared" si="1"/>
        <v>--</v>
      </c>
      <c r="H35" s="26" t="s">
        <v>141</v>
      </c>
      <c r="I35" s="25" t="str">
        <f t="shared" si="11"/>
        <v>--</v>
      </c>
      <c r="J35" s="49">
        <v>8.9999999999999993E-3</v>
      </c>
      <c r="K35" s="22" t="s">
        <v>141</v>
      </c>
      <c r="L35" s="21">
        <f t="shared" si="4"/>
        <v>8.9999999999999993E-3</v>
      </c>
      <c r="M35" s="23" t="str">
        <f t="shared" si="5"/>
        <v>--</v>
      </c>
      <c r="N35" s="24" t="str">
        <f t="shared" si="12"/>
        <v>--</v>
      </c>
      <c r="O35" s="24" t="str">
        <f t="shared" si="13"/>
        <v>--</v>
      </c>
      <c r="P35" s="79">
        <f t="shared" si="8"/>
        <v>1.4E-2</v>
      </c>
      <c r="Q35" s="53" t="str">
        <f t="shared" si="9"/>
        <v>--</v>
      </c>
      <c r="R35" s="2" t="str">
        <f t="shared" si="10"/>
        <v>-</v>
      </c>
      <c r="S35" s="2">
        <f t="shared" si="14"/>
        <v>1.4E-2</v>
      </c>
    </row>
    <row r="36" spans="1:19" x14ac:dyDescent="0.25">
      <c r="A36" s="38" t="s">
        <v>28</v>
      </c>
      <c r="B36" s="28" t="s">
        <v>55</v>
      </c>
      <c r="C36" s="29">
        <v>6.8579999999999997</v>
      </c>
      <c r="D36" s="30">
        <v>4.3999999999999997E-2</v>
      </c>
      <c r="E36" s="22" t="s">
        <v>141</v>
      </c>
      <c r="F36" s="21">
        <f t="shared" si="0"/>
        <v>4.3999999999999997E-2</v>
      </c>
      <c r="G36" s="23" t="str">
        <f t="shared" si="1"/>
        <v>--</v>
      </c>
      <c r="H36" s="26" t="s">
        <v>141</v>
      </c>
      <c r="I36" s="25" t="str">
        <f t="shared" si="11"/>
        <v>--</v>
      </c>
      <c r="J36" s="49">
        <v>4.9000000000000002E-2</v>
      </c>
      <c r="K36" s="22" t="s">
        <v>141</v>
      </c>
      <c r="L36" s="21">
        <f t="shared" si="4"/>
        <v>4.9000000000000002E-2</v>
      </c>
      <c r="M36" s="23" t="str">
        <f t="shared" si="5"/>
        <v>--</v>
      </c>
      <c r="N36" s="24" t="str">
        <f t="shared" si="12"/>
        <v>--</v>
      </c>
      <c r="O36" s="24" t="str">
        <f t="shared" si="13"/>
        <v>--</v>
      </c>
      <c r="P36" s="79">
        <f t="shared" si="8"/>
        <v>-5.0000000000000044E-3</v>
      </c>
      <c r="Q36" s="53" t="str">
        <f t="shared" si="9"/>
        <v>--</v>
      </c>
      <c r="R36" s="2" t="str">
        <f t="shared" si="10"/>
        <v>-</v>
      </c>
      <c r="S36" s="2">
        <f>ABS(AVERAGE(D36:E36)-AVERAGE(J36:K36))</f>
        <v>5.0000000000000044E-3</v>
      </c>
    </row>
    <row r="37" spans="1:19" x14ac:dyDescent="0.25">
      <c r="A37" s="38" t="s">
        <v>29</v>
      </c>
      <c r="B37" s="28" t="s">
        <v>55</v>
      </c>
      <c r="C37" s="29">
        <v>7.3914</v>
      </c>
      <c r="D37" s="30">
        <v>2.3E-2</v>
      </c>
      <c r="E37" s="22" t="s">
        <v>141</v>
      </c>
      <c r="F37" s="21">
        <f t="shared" si="0"/>
        <v>2.3E-2</v>
      </c>
      <c r="G37" s="23" t="str">
        <f t="shared" si="1"/>
        <v>--</v>
      </c>
      <c r="H37" s="26" t="s">
        <v>141</v>
      </c>
      <c r="I37" s="25" t="str">
        <f t="shared" si="11"/>
        <v>--</v>
      </c>
      <c r="J37" s="49">
        <v>8.9999999999999993E-3</v>
      </c>
      <c r="K37" s="22" t="s">
        <v>141</v>
      </c>
      <c r="L37" s="21">
        <f t="shared" si="4"/>
        <v>8.9999999999999993E-3</v>
      </c>
      <c r="M37" s="23" t="str">
        <f t="shared" si="5"/>
        <v>--</v>
      </c>
      <c r="N37" s="24" t="str">
        <f t="shared" si="12"/>
        <v>--</v>
      </c>
      <c r="O37" s="24" t="str">
        <f t="shared" si="13"/>
        <v>--</v>
      </c>
      <c r="P37" s="79">
        <f t="shared" si="8"/>
        <v>1.4E-2</v>
      </c>
      <c r="Q37" s="53" t="str">
        <f t="shared" si="9"/>
        <v>--</v>
      </c>
      <c r="R37" s="2" t="str">
        <f t="shared" si="10"/>
        <v>-</v>
      </c>
      <c r="S37" s="2">
        <f t="shared" si="14"/>
        <v>1.4E-2</v>
      </c>
    </row>
    <row r="38" spans="1:19" x14ac:dyDescent="0.25">
      <c r="A38" s="38" t="s">
        <v>30</v>
      </c>
      <c r="B38" s="28" t="s">
        <v>55</v>
      </c>
      <c r="C38" s="29">
        <v>10.515599999999999</v>
      </c>
      <c r="D38" s="30">
        <v>6.2E-2</v>
      </c>
      <c r="E38" s="22" t="s">
        <v>141</v>
      </c>
      <c r="F38" s="21">
        <f t="shared" si="0"/>
        <v>6.2E-2</v>
      </c>
      <c r="G38" s="23" t="str">
        <f t="shared" si="1"/>
        <v>--</v>
      </c>
      <c r="H38" s="26" t="s">
        <v>141</v>
      </c>
      <c r="I38" s="25" t="str">
        <f t="shared" si="11"/>
        <v>--</v>
      </c>
      <c r="J38" s="49">
        <v>5.5E-2</v>
      </c>
      <c r="K38" s="22" t="s">
        <v>141</v>
      </c>
      <c r="L38" s="21">
        <f t="shared" si="4"/>
        <v>5.5E-2</v>
      </c>
      <c r="M38" s="23" t="str">
        <f t="shared" si="5"/>
        <v>--</v>
      </c>
      <c r="N38" s="24" t="str">
        <f t="shared" si="12"/>
        <v>--</v>
      </c>
      <c r="O38" s="24" t="str">
        <f t="shared" si="13"/>
        <v>--</v>
      </c>
      <c r="P38" s="79">
        <f t="shared" si="8"/>
        <v>6.9999999999999993E-3</v>
      </c>
      <c r="Q38" s="53" t="str">
        <f t="shared" si="9"/>
        <v>--</v>
      </c>
      <c r="R38" s="2" t="str">
        <f t="shared" si="10"/>
        <v>-</v>
      </c>
      <c r="S38" s="2">
        <f t="shared" si="14"/>
        <v>6.9999999999999993E-3</v>
      </c>
    </row>
    <row r="39" spans="1:19" x14ac:dyDescent="0.25">
      <c r="A39" s="38" t="s">
        <v>46</v>
      </c>
      <c r="B39" s="28" t="s">
        <v>56</v>
      </c>
      <c r="C39" s="29">
        <v>0.254</v>
      </c>
      <c r="D39" s="30">
        <v>0.157</v>
      </c>
      <c r="E39" s="22" t="s">
        <v>141</v>
      </c>
      <c r="F39" s="21">
        <f t="shared" si="0"/>
        <v>0.157</v>
      </c>
      <c r="G39" s="23" t="str">
        <f t="shared" si="1"/>
        <v>--</v>
      </c>
      <c r="H39" s="26" t="s">
        <v>141</v>
      </c>
      <c r="I39" s="25" t="str">
        <f t="shared" si="11"/>
        <v>--</v>
      </c>
      <c r="J39" s="49">
        <v>8.9999999999999993E-3</v>
      </c>
      <c r="K39" s="22" t="s">
        <v>141</v>
      </c>
      <c r="L39" s="21">
        <f t="shared" si="4"/>
        <v>8.9999999999999993E-3</v>
      </c>
      <c r="M39" s="23" t="str">
        <f t="shared" si="5"/>
        <v>--</v>
      </c>
      <c r="N39" s="24" t="str">
        <f t="shared" si="12"/>
        <v>--</v>
      </c>
      <c r="O39" s="24" t="str">
        <f t="shared" si="13"/>
        <v>--</v>
      </c>
      <c r="P39" s="79">
        <f t="shared" si="8"/>
        <v>0.14799999999999999</v>
      </c>
      <c r="Q39" s="53" t="str">
        <f t="shared" si="9"/>
        <v>--</v>
      </c>
      <c r="R39" s="2" t="str">
        <f t="shared" si="10"/>
        <v>-</v>
      </c>
      <c r="S39" s="2">
        <f t="shared" si="14"/>
        <v>0.14799999999999999</v>
      </c>
    </row>
    <row r="40" spans="1:19" x14ac:dyDescent="0.25">
      <c r="A40" s="38" t="s">
        <v>47</v>
      </c>
      <c r="B40" s="28" t="s">
        <v>56</v>
      </c>
      <c r="C40" s="29">
        <v>1.0668</v>
      </c>
      <c r="D40" s="30">
        <v>9.5000000000000001E-2</v>
      </c>
      <c r="E40" s="22" t="s">
        <v>141</v>
      </c>
      <c r="F40" s="21">
        <f t="shared" si="0"/>
        <v>9.5000000000000001E-2</v>
      </c>
      <c r="G40" s="23" t="str">
        <f t="shared" si="1"/>
        <v>--</v>
      </c>
      <c r="H40" s="26" t="s">
        <v>141</v>
      </c>
      <c r="I40" s="25" t="str">
        <f t="shared" si="11"/>
        <v>--</v>
      </c>
      <c r="J40" s="49">
        <v>8.0000000000000002E-3</v>
      </c>
      <c r="K40" s="22" t="s">
        <v>141</v>
      </c>
      <c r="L40" s="21">
        <f t="shared" si="4"/>
        <v>8.0000000000000002E-3</v>
      </c>
      <c r="M40" s="23" t="str">
        <f t="shared" si="5"/>
        <v>--</v>
      </c>
      <c r="N40" s="24" t="str">
        <f t="shared" si="12"/>
        <v>--</v>
      </c>
      <c r="O40" s="24" t="str">
        <f t="shared" si="13"/>
        <v>--</v>
      </c>
      <c r="P40" s="79">
        <f t="shared" si="8"/>
        <v>8.6999999999999994E-2</v>
      </c>
      <c r="Q40" s="53" t="str">
        <f t="shared" si="9"/>
        <v>--</v>
      </c>
      <c r="R40" s="2" t="str">
        <f t="shared" si="10"/>
        <v>-</v>
      </c>
      <c r="S40" s="2">
        <f t="shared" si="14"/>
        <v>8.6999999999999994E-2</v>
      </c>
    </row>
    <row r="41" spans="1:19" x14ac:dyDescent="0.25">
      <c r="A41" s="38" t="s">
        <v>48</v>
      </c>
      <c r="B41" s="28" t="s">
        <v>56</v>
      </c>
      <c r="C41" s="29">
        <v>1.4224000000000001</v>
      </c>
      <c r="D41" s="30">
        <v>0.114</v>
      </c>
      <c r="E41" s="22" t="s">
        <v>141</v>
      </c>
      <c r="F41" s="21">
        <f t="shared" si="0"/>
        <v>0.114</v>
      </c>
      <c r="G41" s="23" t="str">
        <f t="shared" si="1"/>
        <v>--</v>
      </c>
      <c r="H41" s="26" t="s">
        <v>141</v>
      </c>
      <c r="I41" s="25" t="str">
        <f t="shared" si="11"/>
        <v>--</v>
      </c>
      <c r="J41" s="49">
        <v>1.4E-2</v>
      </c>
      <c r="K41" s="22" t="s">
        <v>141</v>
      </c>
      <c r="L41" s="21">
        <f t="shared" si="4"/>
        <v>1.4E-2</v>
      </c>
      <c r="M41" s="23" t="str">
        <f t="shared" si="5"/>
        <v>--</v>
      </c>
      <c r="N41" s="24" t="str">
        <f t="shared" si="12"/>
        <v>--</v>
      </c>
      <c r="O41" s="24" t="str">
        <f t="shared" si="13"/>
        <v>--</v>
      </c>
      <c r="P41" s="79">
        <f t="shared" si="8"/>
        <v>0.1</v>
      </c>
      <c r="Q41" s="53" t="str">
        <f t="shared" si="9"/>
        <v>--</v>
      </c>
      <c r="R41" s="2" t="str">
        <f t="shared" si="10"/>
        <v>-</v>
      </c>
      <c r="S41" s="2">
        <f t="shared" si="14"/>
        <v>0.1</v>
      </c>
    </row>
    <row r="42" spans="1:19" x14ac:dyDescent="0.25">
      <c r="A42" s="38" t="s">
        <v>49</v>
      </c>
      <c r="B42" s="28" t="s">
        <v>56</v>
      </c>
      <c r="C42" s="29">
        <v>1.6763999999999999</v>
      </c>
      <c r="D42" s="30">
        <v>0.10199999999999999</v>
      </c>
      <c r="E42" s="22" t="s">
        <v>141</v>
      </c>
      <c r="F42" s="21">
        <f t="shared" si="0"/>
        <v>0.10199999999999999</v>
      </c>
      <c r="G42" s="23" t="str">
        <f t="shared" si="1"/>
        <v>--</v>
      </c>
      <c r="H42" s="26" t="s">
        <v>141</v>
      </c>
      <c r="I42" s="25" t="str">
        <f t="shared" si="11"/>
        <v>--</v>
      </c>
      <c r="J42" s="49">
        <v>1.0999999999999999E-2</v>
      </c>
      <c r="K42" s="22" t="s">
        <v>141</v>
      </c>
      <c r="L42" s="21">
        <f t="shared" si="4"/>
        <v>1.0999999999999999E-2</v>
      </c>
      <c r="M42" s="23" t="str">
        <f t="shared" si="5"/>
        <v>--</v>
      </c>
      <c r="N42" s="24" t="str">
        <f t="shared" si="12"/>
        <v>--</v>
      </c>
      <c r="O42" s="24" t="str">
        <f t="shared" si="13"/>
        <v>--</v>
      </c>
      <c r="P42" s="79">
        <f t="shared" si="8"/>
        <v>9.0999999999999998E-2</v>
      </c>
      <c r="Q42" s="53" t="str">
        <f t="shared" si="9"/>
        <v>--</v>
      </c>
      <c r="R42" s="2" t="str">
        <f t="shared" si="10"/>
        <v>-</v>
      </c>
      <c r="S42" s="2">
        <f t="shared" si="14"/>
        <v>9.0999999999999998E-2</v>
      </c>
    </row>
    <row r="43" spans="1:19" x14ac:dyDescent="0.25">
      <c r="A43" s="38" t="s">
        <v>50</v>
      </c>
      <c r="B43" s="28" t="s">
        <v>56</v>
      </c>
      <c r="C43" s="29">
        <v>3.1242000000000001</v>
      </c>
      <c r="D43" s="30">
        <v>9.5000000000000001E-2</v>
      </c>
      <c r="E43" s="30">
        <v>0.10100000000000001</v>
      </c>
      <c r="F43" s="21">
        <f t="shared" si="0"/>
        <v>9.8000000000000004E-2</v>
      </c>
      <c r="G43" s="23">
        <f t="shared" si="1"/>
        <v>3.0000000000000027E-3</v>
      </c>
      <c r="H43" s="24">
        <f t="shared" si="15"/>
        <v>6.1224489795918418</v>
      </c>
      <c r="I43" s="25">
        <f t="shared" si="11"/>
        <v>4.3292251909380495</v>
      </c>
      <c r="J43" s="49">
        <v>2.5000000000000001E-2</v>
      </c>
      <c r="K43" s="22" t="s">
        <v>141</v>
      </c>
      <c r="L43" s="21">
        <f t="shared" si="4"/>
        <v>2.5000000000000001E-2</v>
      </c>
      <c r="M43" s="23" t="str">
        <f t="shared" si="5"/>
        <v>--</v>
      </c>
      <c r="N43" s="24" t="str">
        <f t="shared" si="12"/>
        <v>--</v>
      </c>
      <c r="O43" s="24" t="str">
        <f t="shared" si="13"/>
        <v>--</v>
      </c>
      <c r="P43" s="79">
        <f t="shared" si="8"/>
        <v>7.0000000000000007E-2</v>
      </c>
      <c r="Q43" s="53">
        <f t="shared" si="9"/>
        <v>3.0000000000000027E-3</v>
      </c>
      <c r="R43" s="2" t="str">
        <f t="shared" si="10"/>
        <v>-</v>
      </c>
      <c r="S43" s="2">
        <f t="shared" si="14"/>
        <v>7.3000000000000009E-2</v>
      </c>
    </row>
    <row r="44" spans="1:19" ht="15.75" thickBot="1" x14ac:dyDescent="0.3">
      <c r="A44" s="39" t="s">
        <v>51</v>
      </c>
      <c r="B44" s="40" t="s">
        <v>56</v>
      </c>
      <c r="C44" s="41">
        <v>4.6227999999999998</v>
      </c>
      <c r="D44" s="42">
        <v>4.5999999999999999E-2</v>
      </c>
      <c r="E44" s="43" t="s">
        <v>141</v>
      </c>
      <c r="F44" s="44">
        <f t="shared" si="0"/>
        <v>4.5999999999999999E-2</v>
      </c>
      <c r="G44" s="45" t="str">
        <f t="shared" si="1"/>
        <v>--</v>
      </c>
      <c r="H44" s="46" t="s">
        <v>141</v>
      </c>
      <c r="I44" s="47" t="str">
        <f t="shared" si="11"/>
        <v>--</v>
      </c>
      <c r="J44" s="50">
        <v>0.01</v>
      </c>
      <c r="K44" s="43" t="s">
        <v>141</v>
      </c>
      <c r="L44" s="44">
        <f t="shared" si="4"/>
        <v>0.01</v>
      </c>
      <c r="M44" s="45" t="str">
        <f t="shared" si="5"/>
        <v>--</v>
      </c>
      <c r="N44" s="51" t="str">
        <f t="shared" si="12"/>
        <v>--</v>
      </c>
      <c r="O44" s="51" t="str">
        <f t="shared" si="13"/>
        <v>--</v>
      </c>
      <c r="P44" s="80">
        <f t="shared" si="8"/>
        <v>3.5999999999999997E-2</v>
      </c>
      <c r="Q44" s="54" t="str">
        <f t="shared" si="9"/>
        <v>--</v>
      </c>
      <c r="R44" s="2" t="str">
        <f t="shared" si="10"/>
        <v>-</v>
      </c>
      <c r="S44" s="2">
        <f t="shared" si="14"/>
        <v>3.5999999999999997E-2</v>
      </c>
    </row>
  </sheetData>
  <mergeCells count="2">
    <mergeCell ref="D1:I1"/>
    <mergeCell ref="J1:O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0EC0-EE94-4B6A-8600-045CBBC97C6C}">
  <dimension ref="A1:O43"/>
  <sheetViews>
    <sheetView zoomScaleNormal="100" workbookViewId="0">
      <selection activeCell="C18" sqref="C18"/>
    </sheetView>
  </sheetViews>
  <sheetFormatPr defaultRowHeight="15" x14ac:dyDescent="0.25"/>
  <cols>
    <col min="1" max="1" width="9.85546875" style="2" bestFit="1" customWidth="1"/>
    <col min="2" max="2" width="5.140625" style="2" bestFit="1" customWidth="1"/>
    <col min="3" max="3" width="13.5703125" style="17" bestFit="1" customWidth="1"/>
    <col min="4" max="4" width="6" style="2" bestFit="1" customWidth="1"/>
    <col min="5" max="5" width="6.7109375" style="2" bestFit="1" customWidth="1"/>
    <col min="6" max="6" width="5.85546875" style="2" bestFit="1" customWidth="1"/>
    <col min="7" max="7" width="5.5703125" style="2" bestFit="1" customWidth="1"/>
    <col min="8" max="8" width="5.85546875" style="2" bestFit="1" customWidth="1"/>
    <col min="9" max="9" width="6.7109375" style="2" bestFit="1" customWidth="1"/>
    <col min="10" max="10" width="6.5703125" style="2" bestFit="1" customWidth="1"/>
    <col min="11" max="13" width="6.85546875" style="2" bestFit="1" customWidth="1"/>
    <col min="14" max="14" width="6.140625" style="2" bestFit="1" customWidth="1"/>
    <col min="15" max="15" width="7" style="2" bestFit="1" customWidth="1"/>
  </cols>
  <sheetData>
    <row r="1" spans="1:15" ht="22.5" customHeight="1" x14ac:dyDescent="0.25">
      <c r="A1" s="1" t="s">
        <v>121</v>
      </c>
      <c r="B1" s="1" t="s">
        <v>122</v>
      </c>
      <c r="C1" s="6" t="s">
        <v>123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113</v>
      </c>
      <c r="O1" s="1" t="s">
        <v>10</v>
      </c>
    </row>
    <row r="2" spans="1:15" x14ac:dyDescent="0.25">
      <c r="A2" s="15" t="s">
        <v>38</v>
      </c>
      <c r="B2" s="15" t="s">
        <v>53</v>
      </c>
      <c r="C2" s="10">
        <v>7.6200000000000004E-2</v>
      </c>
      <c r="D2" s="15">
        <v>960</v>
      </c>
      <c r="E2" s="15">
        <v>370</v>
      </c>
      <c r="F2" s="15">
        <v>260</v>
      </c>
      <c r="G2" s="15">
        <v>590</v>
      </c>
      <c r="H2" s="15">
        <v>720</v>
      </c>
      <c r="I2" s="15" t="s">
        <v>124</v>
      </c>
      <c r="J2" s="15" t="s">
        <v>124</v>
      </c>
      <c r="K2" s="15" t="s">
        <v>124</v>
      </c>
      <c r="L2" s="15" t="s">
        <v>124</v>
      </c>
      <c r="M2" s="15" t="s">
        <v>124</v>
      </c>
      <c r="N2" s="15" t="s">
        <v>124</v>
      </c>
      <c r="O2" s="15" t="s">
        <v>124</v>
      </c>
    </row>
    <row r="3" spans="1:15" x14ac:dyDescent="0.25">
      <c r="A3" s="15" t="s">
        <v>39</v>
      </c>
      <c r="B3" s="15" t="s">
        <v>53</v>
      </c>
      <c r="C3" s="10">
        <v>0.30480000000000002</v>
      </c>
      <c r="D3" s="15">
        <v>2200</v>
      </c>
      <c r="E3" s="15" t="s">
        <v>124</v>
      </c>
      <c r="F3" s="15" t="s">
        <v>124</v>
      </c>
      <c r="G3" s="15" t="s">
        <v>124</v>
      </c>
      <c r="H3" s="15">
        <v>320</v>
      </c>
      <c r="I3" s="15" t="s">
        <v>124</v>
      </c>
      <c r="J3" s="15" t="s">
        <v>124</v>
      </c>
      <c r="K3" s="15" t="s">
        <v>124</v>
      </c>
      <c r="L3" s="15" t="s">
        <v>124</v>
      </c>
      <c r="M3" s="15" t="s">
        <v>124</v>
      </c>
      <c r="N3" s="15" t="s">
        <v>124</v>
      </c>
      <c r="O3" s="15" t="s">
        <v>124</v>
      </c>
    </row>
    <row r="4" spans="1:15" x14ac:dyDescent="0.25">
      <c r="A4" s="15" t="s">
        <v>40</v>
      </c>
      <c r="B4" s="15" t="s">
        <v>53</v>
      </c>
      <c r="C4" s="10">
        <v>0.76200000000000001</v>
      </c>
      <c r="D4" s="15">
        <v>5100</v>
      </c>
      <c r="E4" s="15" t="s">
        <v>124</v>
      </c>
      <c r="F4" s="15" t="s">
        <v>124</v>
      </c>
      <c r="G4" s="15" t="s">
        <v>124</v>
      </c>
      <c r="H4" s="15" t="s">
        <v>124</v>
      </c>
      <c r="I4" s="15" t="s">
        <v>124</v>
      </c>
      <c r="J4" s="15" t="s">
        <v>124</v>
      </c>
      <c r="K4" s="15" t="s">
        <v>124</v>
      </c>
      <c r="L4" s="15" t="s">
        <v>124</v>
      </c>
      <c r="M4" s="15" t="s">
        <v>124</v>
      </c>
      <c r="N4" s="15" t="s">
        <v>124</v>
      </c>
      <c r="O4" s="15" t="s">
        <v>124</v>
      </c>
    </row>
    <row r="5" spans="1:15" x14ac:dyDescent="0.25">
      <c r="A5" s="15" t="s">
        <v>41</v>
      </c>
      <c r="B5" s="15" t="s">
        <v>53</v>
      </c>
      <c r="C5" s="10">
        <v>1.5748</v>
      </c>
      <c r="D5" s="15">
        <v>18000</v>
      </c>
      <c r="E5" s="15" t="s">
        <v>124</v>
      </c>
      <c r="F5" s="15" t="s">
        <v>124</v>
      </c>
      <c r="G5" s="15" t="s">
        <v>124</v>
      </c>
      <c r="H5" s="15" t="s">
        <v>124</v>
      </c>
      <c r="I5" s="15" t="s">
        <v>124</v>
      </c>
      <c r="J5" s="15" t="s">
        <v>124</v>
      </c>
      <c r="K5" s="15" t="s">
        <v>124</v>
      </c>
      <c r="L5" s="15" t="s">
        <v>124</v>
      </c>
      <c r="M5" s="15" t="s">
        <v>124</v>
      </c>
      <c r="N5" s="15" t="s">
        <v>124</v>
      </c>
      <c r="O5" s="15" t="s">
        <v>124</v>
      </c>
    </row>
    <row r="6" spans="1:15" x14ac:dyDescent="0.25">
      <c r="A6" s="15" t="s">
        <v>42</v>
      </c>
      <c r="B6" s="15" t="s">
        <v>53</v>
      </c>
      <c r="C6" s="10">
        <v>2.4384000000000001</v>
      </c>
      <c r="D6" s="15">
        <v>22000</v>
      </c>
      <c r="E6" s="15" t="s">
        <v>124</v>
      </c>
      <c r="F6" s="15" t="s">
        <v>124</v>
      </c>
      <c r="G6" s="15" t="s">
        <v>124</v>
      </c>
      <c r="H6" s="15" t="s">
        <v>124</v>
      </c>
      <c r="I6" s="15" t="s">
        <v>124</v>
      </c>
      <c r="J6" s="15" t="s">
        <v>124</v>
      </c>
      <c r="K6" s="15" t="s">
        <v>124</v>
      </c>
      <c r="L6" s="15" t="s">
        <v>124</v>
      </c>
      <c r="M6" s="15" t="s">
        <v>124</v>
      </c>
      <c r="N6" s="15" t="s">
        <v>124</v>
      </c>
      <c r="O6" s="15" t="s">
        <v>124</v>
      </c>
    </row>
    <row r="7" spans="1:15" x14ac:dyDescent="0.25">
      <c r="A7" s="15" t="s">
        <v>43</v>
      </c>
      <c r="B7" s="15" t="s">
        <v>53</v>
      </c>
      <c r="C7" s="10">
        <v>3.1496</v>
      </c>
      <c r="D7" s="15">
        <v>11000</v>
      </c>
      <c r="E7" s="15" t="s">
        <v>124</v>
      </c>
      <c r="F7" s="15" t="s">
        <v>124</v>
      </c>
      <c r="G7" s="15" t="s">
        <v>124</v>
      </c>
      <c r="H7" s="15" t="s">
        <v>124</v>
      </c>
      <c r="I7" s="15" t="s">
        <v>124</v>
      </c>
      <c r="J7" s="15" t="s">
        <v>124</v>
      </c>
      <c r="K7" s="15" t="s">
        <v>124</v>
      </c>
      <c r="L7" s="15" t="s">
        <v>124</v>
      </c>
      <c r="M7" s="15" t="s">
        <v>124</v>
      </c>
      <c r="N7" s="15" t="s">
        <v>124</v>
      </c>
      <c r="O7" s="15" t="s">
        <v>124</v>
      </c>
    </row>
    <row r="8" spans="1:15" x14ac:dyDescent="0.25">
      <c r="A8" s="15" t="s">
        <v>44</v>
      </c>
      <c r="B8" s="15" t="s">
        <v>53</v>
      </c>
      <c r="C8" s="10">
        <v>4.6736000000000004</v>
      </c>
      <c r="D8" s="15">
        <v>9400</v>
      </c>
      <c r="E8" s="15" t="s">
        <v>124</v>
      </c>
      <c r="F8" s="15" t="s">
        <v>124</v>
      </c>
      <c r="G8" s="15" t="s">
        <v>124</v>
      </c>
      <c r="H8" s="15" t="s">
        <v>124</v>
      </c>
      <c r="I8" s="15" t="s">
        <v>124</v>
      </c>
      <c r="J8" s="15" t="s">
        <v>124</v>
      </c>
      <c r="K8" s="15" t="s">
        <v>124</v>
      </c>
      <c r="L8" s="15" t="s">
        <v>124</v>
      </c>
      <c r="M8" s="15" t="s">
        <v>124</v>
      </c>
      <c r="N8" s="15" t="s">
        <v>124</v>
      </c>
      <c r="O8" s="15" t="s">
        <v>124</v>
      </c>
    </row>
    <row r="9" spans="1:15" x14ac:dyDescent="0.25">
      <c r="A9" s="15" t="s">
        <v>45</v>
      </c>
      <c r="B9" s="15" t="s">
        <v>53</v>
      </c>
      <c r="C9" s="10">
        <v>4.8768000000000002</v>
      </c>
      <c r="D9" s="15">
        <v>11000</v>
      </c>
      <c r="E9" s="15" t="s">
        <v>124</v>
      </c>
      <c r="F9" s="15">
        <v>1000</v>
      </c>
      <c r="G9" s="15" t="s">
        <v>124</v>
      </c>
      <c r="H9" s="15" t="s">
        <v>124</v>
      </c>
      <c r="I9" s="15" t="s">
        <v>124</v>
      </c>
      <c r="J9" s="15" t="s">
        <v>124</v>
      </c>
      <c r="K9" s="15" t="s">
        <v>124</v>
      </c>
      <c r="L9" s="15" t="s">
        <v>124</v>
      </c>
      <c r="M9" s="15" t="s">
        <v>124</v>
      </c>
      <c r="N9" s="15" t="s">
        <v>124</v>
      </c>
      <c r="O9" s="15" t="s">
        <v>124</v>
      </c>
    </row>
    <row r="10" spans="1:15" x14ac:dyDescent="0.25">
      <c r="A10" s="15" t="s">
        <v>11</v>
      </c>
      <c r="B10" s="15" t="s">
        <v>54</v>
      </c>
      <c r="C10" s="10">
        <v>7.6200000000000004E-2</v>
      </c>
      <c r="D10" s="15" t="s">
        <v>124</v>
      </c>
      <c r="E10" s="15">
        <v>300</v>
      </c>
      <c r="F10" s="15">
        <v>500</v>
      </c>
      <c r="G10" s="15">
        <v>2800</v>
      </c>
      <c r="H10" s="15">
        <v>470</v>
      </c>
      <c r="I10" s="15">
        <v>230</v>
      </c>
      <c r="J10" s="15" t="s">
        <v>124</v>
      </c>
      <c r="K10" s="15">
        <v>300</v>
      </c>
      <c r="L10" s="15" t="s">
        <v>124</v>
      </c>
      <c r="M10" s="15" t="s">
        <v>124</v>
      </c>
      <c r="N10" s="15" t="s">
        <v>124</v>
      </c>
      <c r="O10" s="15" t="s">
        <v>124</v>
      </c>
    </row>
    <row r="11" spans="1:15" x14ac:dyDescent="0.25">
      <c r="A11" s="15" t="s">
        <v>14</v>
      </c>
      <c r="B11" s="15" t="s">
        <v>54</v>
      </c>
      <c r="C11" s="10">
        <v>0.2286</v>
      </c>
      <c r="D11" s="15" t="s">
        <v>124</v>
      </c>
      <c r="E11" s="15">
        <v>310</v>
      </c>
      <c r="F11" s="15" t="s">
        <v>124</v>
      </c>
      <c r="G11" s="15">
        <v>1100</v>
      </c>
      <c r="H11" s="15">
        <v>550</v>
      </c>
      <c r="I11" s="15">
        <v>260</v>
      </c>
      <c r="J11" s="15" t="s">
        <v>124</v>
      </c>
      <c r="K11" s="15" t="s">
        <v>124</v>
      </c>
      <c r="L11" s="15" t="s">
        <v>124</v>
      </c>
      <c r="M11" s="15" t="s">
        <v>124</v>
      </c>
      <c r="N11" s="15" t="s">
        <v>124</v>
      </c>
      <c r="O11" s="15" t="s">
        <v>124</v>
      </c>
    </row>
    <row r="12" spans="1:15" x14ac:dyDescent="0.25">
      <c r="A12" s="15" t="s">
        <v>16</v>
      </c>
      <c r="B12" s="15" t="s">
        <v>54</v>
      </c>
      <c r="C12" s="10">
        <v>0.33019999999999999</v>
      </c>
      <c r="D12" s="15" t="s">
        <v>124</v>
      </c>
      <c r="E12" s="15">
        <v>840</v>
      </c>
      <c r="F12" s="15">
        <v>240</v>
      </c>
      <c r="G12" s="15">
        <v>1800</v>
      </c>
      <c r="H12" s="15">
        <v>1100</v>
      </c>
      <c r="I12" s="15">
        <v>560</v>
      </c>
      <c r="J12" s="15" t="s">
        <v>124</v>
      </c>
      <c r="K12" s="15" t="s">
        <v>124</v>
      </c>
      <c r="L12" s="15" t="s">
        <v>124</v>
      </c>
      <c r="M12" s="15">
        <v>340</v>
      </c>
      <c r="N12" s="15" t="s">
        <v>124</v>
      </c>
      <c r="O12" s="15" t="s">
        <v>124</v>
      </c>
    </row>
    <row r="13" spans="1:15" x14ac:dyDescent="0.25">
      <c r="A13" s="15" t="s">
        <v>18</v>
      </c>
      <c r="B13" s="15" t="s">
        <v>54</v>
      </c>
      <c r="C13" s="10">
        <v>1.3462000000000001</v>
      </c>
      <c r="D13" s="15" t="s">
        <v>124</v>
      </c>
      <c r="E13" s="15" t="s">
        <v>124</v>
      </c>
      <c r="F13" s="15" t="s">
        <v>124</v>
      </c>
      <c r="G13" s="15" t="s">
        <v>124</v>
      </c>
      <c r="H13" s="15" t="s">
        <v>124</v>
      </c>
      <c r="I13" s="15" t="s">
        <v>124</v>
      </c>
      <c r="J13" s="15" t="s">
        <v>124</v>
      </c>
      <c r="K13" s="15" t="s">
        <v>124</v>
      </c>
      <c r="L13" s="15" t="s">
        <v>124</v>
      </c>
      <c r="M13" s="15" t="s">
        <v>124</v>
      </c>
      <c r="N13" s="15" t="s">
        <v>124</v>
      </c>
      <c r="O13" s="15" t="s">
        <v>124</v>
      </c>
    </row>
    <row r="14" spans="1:15" x14ac:dyDescent="0.25">
      <c r="A14" s="15" t="s">
        <v>19</v>
      </c>
      <c r="B14" s="15" t="s">
        <v>54</v>
      </c>
      <c r="C14" s="10">
        <v>1.905</v>
      </c>
      <c r="D14" s="15" t="s">
        <v>124</v>
      </c>
      <c r="E14" s="15" t="s">
        <v>124</v>
      </c>
      <c r="F14" s="15" t="s">
        <v>124</v>
      </c>
      <c r="G14" s="15" t="s">
        <v>124</v>
      </c>
      <c r="H14" s="15" t="s">
        <v>124</v>
      </c>
      <c r="I14" s="15" t="s">
        <v>124</v>
      </c>
      <c r="J14" s="15" t="s">
        <v>124</v>
      </c>
      <c r="K14" s="15" t="s">
        <v>124</v>
      </c>
      <c r="L14" s="15" t="s">
        <v>124</v>
      </c>
      <c r="M14" s="15" t="s">
        <v>124</v>
      </c>
      <c r="N14" s="15" t="s">
        <v>124</v>
      </c>
      <c r="O14" s="15" t="s">
        <v>124</v>
      </c>
    </row>
    <row r="15" spans="1:15" x14ac:dyDescent="0.25">
      <c r="A15" s="15" t="s">
        <v>20</v>
      </c>
      <c r="B15" s="15" t="s">
        <v>54</v>
      </c>
      <c r="C15" s="10">
        <v>2.5908000000000002</v>
      </c>
      <c r="D15" s="15" t="s">
        <v>124</v>
      </c>
      <c r="E15" s="15" t="s">
        <v>124</v>
      </c>
      <c r="F15" s="15" t="s">
        <v>124</v>
      </c>
      <c r="G15" s="15" t="s">
        <v>124</v>
      </c>
      <c r="H15" s="15" t="s">
        <v>124</v>
      </c>
      <c r="I15" s="15" t="s">
        <v>124</v>
      </c>
      <c r="J15" s="15" t="s">
        <v>124</v>
      </c>
      <c r="K15" s="15" t="s">
        <v>124</v>
      </c>
      <c r="L15" s="15" t="s">
        <v>124</v>
      </c>
      <c r="M15" s="15" t="s">
        <v>124</v>
      </c>
      <c r="N15" s="15" t="s">
        <v>124</v>
      </c>
      <c r="O15" s="15" t="s">
        <v>124</v>
      </c>
    </row>
    <row r="16" spans="1:15" x14ac:dyDescent="0.25">
      <c r="A16" s="15" t="s">
        <v>112</v>
      </c>
      <c r="B16" s="15" t="s">
        <v>54</v>
      </c>
      <c r="C16" s="10">
        <v>3.1496</v>
      </c>
      <c r="D16" s="15" t="s">
        <v>124</v>
      </c>
      <c r="E16" s="15" t="s">
        <v>124</v>
      </c>
      <c r="F16" s="15" t="s">
        <v>124</v>
      </c>
      <c r="G16" s="15" t="s">
        <v>124</v>
      </c>
      <c r="H16" s="15">
        <v>220</v>
      </c>
      <c r="I16" s="15" t="s">
        <v>124</v>
      </c>
      <c r="J16" s="15" t="s">
        <v>124</v>
      </c>
      <c r="K16" s="15" t="s">
        <v>124</v>
      </c>
      <c r="L16" s="15" t="s">
        <v>124</v>
      </c>
      <c r="M16" s="15" t="s">
        <v>124</v>
      </c>
      <c r="N16" s="15">
        <v>210</v>
      </c>
      <c r="O16" s="15" t="s">
        <v>124</v>
      </c>
    </row>
    <row r="17" spans="1:15" x14ac:dyDescent="0.25">
      <c r="A17" s="15" t="s">
        <v>21</v>
      </c>
      <c r="B17" s="15" t="s">
        <v>54</v>
      </c>
      <c r="C17" s="10">
        <v>4.1147999999999998</v>
      </c>
      <c r="D17" s="15" t="s">
        <v>124</v>
      </c>
      <c r="E17" s="15">
        <v>300</v>
      </c>
      <c r="F17" s="15" t="s">
        <v>124</v>
      </c>
      <c r="G17" s="15" t="s">
        <v>124</v>
      </c>
      <c r="H17" s="15" t="s">
        <v>124</v>
      </c>
      <c r="I17" s="15" t="s">
        <v>124</v>
      </c>
      <c r="J17" s="15" t="s">
        <v>124</v>
      </c>
      <c r="K17" s="15" t="s">
        <v>124</v>
      </c>
      <c r="L17" s="15" t="s">
        <v>124</v>
      </c>
      <c r="M17" s="15" t="s">
        <v>124</v>
      </c>
      <c r="N17" s="15" t="s">
        <v>124</v>
      </c>
      <c r="O17" s="15" t="s">
        <v>124</v>
      </c>
    </row>
    <row r="18" spans="1:15" x14ac:dyDescent="0.25">
      <c r="A18" s="15" t="s">
        <v>22</v>
      </c>
      <c r="B18" s="15" t="s">
        <v>54</v>
      </c>
      <c r="C18" s="10">
        <v>4.3179999999999996</v>
      </c>
      <c r="D18" s="15">
        <v>980</v>
      </c>
      <c r="E18" s="15">
        <v>240</v>
      </c>
      <c r="F18" s="15" t="s">
        <v>124</v>
      </c>
      <c r="G18" s="15" t="s">
        <v>124</v>
      </c>
      <c r="H18" s="15">
        <v>300</v>
      </c>
      <c r="I18" s="15" t="s">
        <v>124</v>
      </c>
      <c r="J18" s="15" t="s">
        <v>124</v>
      </c>
      <c r="K18" s="15" t="s">
        <v>124</v>
      </c>
      <c r="L18" s="15" t="s">
        <v>124</v>
      </c>
      <c r="M18" s="15" t="s">
        <v>124</v>
      </c>
      <c r="N18" s="15" t="s">
        <v>124</v>
      </c>
      <c r="O18" s="15" t="s">
        <v>124</v>
      </c>
    </row>
    <row r="19" spans="1:15" x14ac:dyDescent="0.25">
      <c r="A19" s="15" t="s">
        <v>23</v>
      </c>
      <c r="B19" s="15" t="s">
        <v>54</v>
      </c>
      <c r="C19" s="10">
        <v>4.9276</v>
      </c>
      <c r="D19" s="15">
        <v>1100</v>
      </c>
      <c r="E19" s="15">
        <v>270</v>
      </c>
      <c r="F19" s="15" t="s">
        <v>124</v>
      </c>
      <c r="G19" s="15" t="s">
        <v>124</v>
      </c>
      <c r="H19" s="15" t="s">
        <v>124</v>
      </c>
      <c r="I19" s="15" t="s">
        <v>124</v>
      </c>
      <c r="J19" s="15" t="s">
        <v>124</v>
      </c>
      <c r="K19" s="15" t="s">
        <v>124</v>
      </c>
      <c r="L19" s="15" t="s">
        <v>124</v>
      </c>
      <c r="M19" s="15" t="s">
        <v>124</v>
      </c>
      <c r="N19" s="15" t="s">
        <v>124</v>
      </c>
      <c r="O19" s="15" t="s">
        <v>124</v>
      </c>
    </row>
    <row r="20" spans="1:15" x14ac:dyDescent="0.25">
      <c r="A20" s="15" t="s">
        <v>24</v>
      </c>
      <c r="B20" s="15" t="s">
        <v>54</v>
      </c>
      <c r="C20" s="10">
        <v>5.4356</v>
      </c>
      <c r="D20" s="15">
        <v>1000</v>
      </c>
      <c r="E20" s="15" t="s">
        <v>124</v>
      </c>
      <c r="F20" s="15" t="s">
        <v>124</v>
      </c>
      <c r="G20" s="15" t="s">
        <v>124</v>
      </c>
      <c r="H20" s="15" t="s">
        <v>124</v>
      </c>
      <c r="I20" s="15" t="s">
        <v>124</v>
      </c>
      <c r="J20" s="15" t="s">
        <v>124</v>
      </c>
      <c r="K20" s="15" t="s">
        <v>124</v>
      </c>
      <c r="L20" s="15" t="s">
        <v>124</v>
      </c>
      <c r="M20" s="15" t="s">
        <v>124</v>
      </c>
      <c r="N20" s="15" t="s">
        <v>124</v>
      </c>
      <c r="O20" s="15" t="s">
        <v>124</v>
      </c>
    </row>
    <row r="21" spans="1:15" x14ac:dyDescent="0.25">
      <c r="A21" s="15" t="s">
        <v>12</v>
      </c>
      <c r="B21" s="15" t="s">
        <v>54</v>
      </c>
      <c r="C21" s="10">
        <v>6.1976000000000004</v>
      </c>
      <c r="D21" s="15" t="s">
        <v>124</v>
      </c>
      <c r="E21" s="15">
        <v>220</v>
      </c>
      <c r="F21" s="15" t="s">
        <v>124</v>
      </c>
      <c r="G21" s="15" t="s">
        <v>124</v>
      </c>
      <c r="H21" s="15" t="s">
        <v>124</v>
      </c>
      <c r="I21" s="15" t="s">
        <v>124</v>
      </c>
      <c r="J21" s="15" t="s">
        <v>124</v>
      </c>
      <c r="K21" s="15" t="s">
        <v>124</v>
      </c>
      <c r="L21" s="15" t="s">
        <v>124</v>
      </c>
      <c r="M21" s="15" t="s">
        <v>124</v>
      </c>
      <c r="N21" s="15" t="s">
        <v>124</v>
      </c>
      <c r="O21" s="15" t="s">
        <v>124</v>
      </c>
    </row>
    <row r="22" spans="1:15" x14ac:dyDescent="0.25">
      <c r="A22" s="15" t="s">
        <v>13</v>
      </c>
      <c r="B22" s="15" t="s">
        <v>54</v>
      </c>
      <c r="C22" s="10">
        <v>6.5278</v>
      </c>
      <c r="D22" s="15" t="s">
        <v>124</v>
      </c>
      <c r="E22" s="15" t="s">
        <v>124</v>
      </c>
      <c r="F22" s="15" t="s">
        <v>124</v>
      </c>
      <c r="G22" s="15" t="s">
        <v>124</v>
      </c>
      <c r="H22" s="15" t="s">
        <v>124</v>
      </c>
      <c r="I22" s="15" t="s">
        <v>124</v>
      </c>
      <c r="J22" s="15" t="s">
        <v>124</v>
      </c>
      <c r="K22" s="15" t="s">
        <v>124</v>
      </c>
      <c r="L22" s="15" t="s">
        <v>124</v>
      </c>
      <c r="M22" s="15" t="s">
        <v>124</v>
      </c>
      <c r="N22" s="15" t="s">
        <v>124</v>
      </c>
      <c r="O22" s="15" t="s">
        <v>124</v>
      </c>
    </row>
    <row r="23" spans="1:15" x14ac:dyDescent="0.25">
      <c r="A23" s="15" t="s">
        <v>15</v>
      </c>
      <c r="B23" s="15" t="s">
        <v>54</v>
      </c>
      <c r="C23" s="10">
        <v>7.0865999999999998</v>
      </c>
      <c r="D23" s="15" t="s">
        <v>124</v>
      </c>
      <c r="E23" s="15">
        <v>250</v>
      </c>
      <c r="F23" s="15" t="s">
        <v>124</v>
      </c>
      <c r="G23" s="15" t="s">
        <v>124</v>
      </c>
      <c r="H23" s="15" t="s">
        <v>124</v>
      </c>
      <c r="I23" s="15" t="s">
        <v>124</v>
      </c>
      <c r="J23" s="15" t="s">
        <v>124</v>
      </c>
      <c r="K23" s="15" t="s">
        <v>124</v>
      </c>
      <c r="L23" s="15" t="s">
        <v>124</v>
      </c>
      <c r="M23" s="15" t="s">
        <v>124</v>
      </c>
      <c r="N23" s="15" t="s">
        <v>124</v>
      </c>
      <c r="O23" s="15" t="s">
        <v>124</v>
      </c>
    </row>
    <row r="24" spans="1:15" x14ac:dyDescent="0.25">
      <c r="A24" s="15" t="s">
        <v>17</v>
      </c>
      <c r="B24" s="15" t="s">
        <v>54</v>
      </c>
      <c r="C24" s="10">
        <v>7.9756</v>
      </c>
      <c r="D24" s="15" t="s">
        <v>124</v>
      </c>
      <c r="E24" s="15">
        <v>210</v>
      </c>
      <c r="F24" s="15" t="s">
        <v>124</v>
      </c>
      <c r="G24" s="15">
        <v>210</v>
      </c>
      <c r="H24" s="15" t="s">
        <v>124</v>
      </c>
      <c r="I24" s="15" t="s">
        <v>124</v>
      </c>
      <c r="J24" s="15" t="s">
        <v>124</v>
      </c>
      <c r="K24" s="15" t="s">
        <v>124</v>
      </c>
      <c r="L24" s="15" t="s">
        <v>124</v>
      </c>
      <c r="M24" s="15" t="s">
        <v>124</v>
      </c>
      <c r="N24" s="15" t="s">
        <v>124</v>
      </c>
      <c r="O24" s="15" t="s">
        <v>124</v>
      </c>
    </row>
    <row r="25" spans="1:15" x14ac:dyDescent="0.25">
      <c r="A25" s="15" t="s">
        <v>26</v>
      </c>
      <c r="B25" s="15" t="s">
        <v>55</v>
      </c>
      <c r="C25" s="10">
        <v>5.0799999999999998E-2</v>
      </c>
      <c r="D25" s="15" t="s">
        <v>124</v>
      </c>
      <c r="E25" s="15">
        <v>270</v>
      </c>
      <c r="F25" s="15">
        <v>660</v>
      </c>
      <c r="G25" s="15">
        <v>6200</v>
      </c>
      <c r="H25" s="15">
        <v>560</v>
      </c>
      <c r="I25" s="15">
        <v>270</v>
      </c>
      <c r="J25" s="15">
        <v>3900</v>
      </c>
      <c r="K25" s="15">
        <v>1800</v>
      </c>
      <c r="L25" s="15">
        <v>590</v>
      </c>
      <c r="M25" s="15" t="s">
        <v>124</v>
      </c>
      <c r="N25" s="15" t="s">
        <v>124</v>
      </c>
      <c r="O25" s="15">
        <v>400</v>
      </c>
    </row>
    <row r="26" spans="1:15" x14ac:dyDescent="0.25">
      <c r="A26" s="15" t="s">
        <v>31</v>
      </c>
      <c r="B26" s="15" t="s">
        <v>55</v>
      </c>
      <c r="C26" s="10">
        <v>0.99060000000000004</v>
      </c>
      <c r="D26" s="15" t="s">
        <v>124</v>
      </c>
      <c r="E26" s="15">
        <v>330</v>
      </c>
      <c r="F26" s="15" t="s">
        <v>124</v>
      </c>
      <c r="G26" s="15" t="s">
        <v>124</v>
      </c>
      <c r="H26" s="15">
        <v>250</v>
      </c>
      <c r="I26" s="15" t="s">
        <v>124</v>
      </c>
      <c r="J26" s="15" t="s">
        <v>124</v>
      </c>
      <c r="K26" s="15" t="s">
        <v>124</v>
      </c>
      <c r="L26" s="15" t="s">
        <v>124</v>
      </c>
      <c r="M26" s="15" t="s">
        <v>124</v>
      </c>
      <c r="N26" s="15" t="s">
        <v>124</v>
      </c>
      <c r="O26" s="15" t="s">
        <v>124</v>
      </c>
    </row>
    <row r="27" spans="1:15" x14ac:dyDescent="0.25">
      <c r="A27" s="15" t="s">
        <v>32</v>
      </c>
      <c r="B27" s="15" t="s">
        <v>55</v>
      </c>
      <c r="C27" s="10">
        <v>1.5748</v>
      </c>
      <c r="D27" s="15">
        <v>3900</v>
      </c>
      <c r="E27" s="15" t="s">
        <v>124</v>
      </c>
      <c r="F27" s="15" t="s">
        <v>124</v>
      </c>
      <c r="G27" s="15" t="s">
        <v>124</v>
      </c>
      <c r="H27" s="15" t="s">
        <v>124</v>
      </c>
      <c r="I27" s="15" t="s">
        <v>124</v>
      </c>
      <c r="J27" s="15" t="s">
        <v>124</v>
      </c>
      <c r="K27" s="15" t="s">
        <v>124</v>
      </c>
      <c r="L27" s="15" t="s">
        <v>124</v>
      </c>
      <c r="M27" s="15" t="s">
        <v>124</v>
      </c>
      <c r="N27" s="15" t="s">
        <v>124</v>
      </c>
      <c r="O27" s="15" t="s">
        <v>124</v>
      </c>
    </row>
    <row r="28" spans="1:15" x14ac:dyDescent="0.25">
      <c r="A28" s="15" t="s">
        <v>33</v>
      </c>
      <c r="B28" s="15" t="s">
        <v>55</v>
      </c>
      <c r="C28" s="10">
        <v>2.1589999999999998</v>
      </c>
      <c r="D28" s="15">
        <v>2800</v>
      </c>
      <c r="E28" s="15" t="s">
        <v>124</v>
      </c>
      <c r="F28" s="15" t="s">
        <v>124</v>
      </c>
      <c r="G28" s="15" t="s">
        <v>124</v>
      </c>
      <c r="H28" s="15" t="s">
        <v>124</v>
      </c>
      <c r="I28" s="15" t="s">
        <v>124</v>
      </c>
      <c r="J28" s="15" t="s">
        <v>124</v>
      </c>
      <c r="K28" s="15" t="s">
        <v>124</v>
      </c>
      <c r="L28" s="15" t="s">
        <v>124</v>
      </c>
      <c r="M28" s="15" t="s">
        <v>124</v>
      </c>
      <c r="N28" s="15" t="s">
        <v>124</v>
      </c>
      <c r="O28" s="15" t="s">
        <v>124</v>
      </c>
    </row>
    <row r="29" spans="1:15" x14ac:dyDescent="0.25">
      <c r="A29" s="15" t="s">
        <v>34</v>
      </c>
      <c r="B29" s="15" t="s">
        <v>55</v>
      </c>
      <c r="C29" s="10">
        <v>2.5908000000000002</v>
      </c>
      <c r="D29" s="15">
        <v>3500</v>
      </c>
      <c r="E29" s="15" t="s">
        <v>124</v>
      </c>
      <c r="F29" s="15" t="s">
        <v>124</v>
      </c>
      <c r="G29" s="15" t="s">
        <v>124</v>
      </c>
      <c r="H29" s="15" t="s">
        <v>124</v>
      </c>
      <c r="I29" s="15" t="s">
        <v>124</v>
      </c>
      <c r="J29" s="15" t="s">
        <v>124</v>
      </c>
      <c r="K29" s="15" t="s">
        <v>124</v>
      </c>
      <c r="L29" s="15" t="s">
        <v>124</v>
      </c>
      <c r="M29" s="15" t="s">
        <v>124</v>
      </c>
      <c r="N29" s="15" t="s">
        <v>124</v>
      </c>
      <c r="O29" s="15" t="s">
        <v>124</v>
      </c>
    </row>
    <row r="30" spans="1:15" x14ac:dyDescent="0.25">
      <c r="A30" s="15" t="s">
        <v>35</v>
      </c>
      <c r="B30" s="15" t="s">
        <v>55</v>
      </c>
      <c r="C30" s="10">
        <v>3.1496</v>
      </c>
      <c r="D30" s="15">
        <v>1700</v>
      </c>
      <c r="E30" s="15">
        <v>460</v>
      </c>
      <c r="F30" s="15" t="s">
        <v>124</v>
      </c>
      <c r="G30" s="15" t="s">
        <v>124</v>
      </c>
      <c r="H30" s="15" t="s">
        <v>124</v>
      </c>
      <c r="I30" s="15" t="s">
        <v>124</v>
      </c>
      <c r="J30" s="15" t="s">
        <v>124</v>
      </c>
      <c r="K30" s="15" t="s">
        <v>124</v>
      </c>
      <c r="L30" s="15" t="s">
        <v>124</v>
      </c>
      <c r="M30" s="15" t="s">
        <v>124</v>
      </c>
      <c r="N30" s="15" t="s">
        <v>124</v>
      </c>
      <c r="O30" s="15" t="s">
        <v>124</v>
      </c>
    </row>
    <row r="31" spans="1:15" x14ac:dyDescent="0.25">
      <c r="A31" s="15" t="s">
        <v>36</v>
      </c>
      <c r="B31" s="15" t="s">
        <v>55</v>
      </c>
      <c r="C31" s="10">
        <v>3.7591999999999999</v>
      </c>
      <c r="D31" s="15" t="s">
        <v>124</v>
      </c>
      <c r="E31" s="15" t="s">
        <v>124</v>
      </c>
      <c r="F31" s="15" t="s">
        <v>124</v>
      </c>
      <c r="G31" s="15" t="s">
        <v>124</v>
      </c>
      <c r="H31" s="15" t="s">
        <v>124</v>
      </c>
      <c r="I31" s="15" t="s">
        <v>124</v>
      </c>
      <c r="J31" s="15" t="s">
        <v>124</v>
      </c>
      <c r="K31" s="15" t="s">
        <v>124</v>
      </c>
      <c r="L31" s="15" t="s">
        <v>124</v>
      </c>
      <c r="M31" s="15" t="s">
        <v>124</v>
      </c>
      <c r="N31" s="15" t="s">
        <v>124</v>
      </c>
      <c r="O31" s="15" t="s">
        <v>124</v>
      </c>
    </row>
    <row r="32" spans="1:15" x14ac:dyDescent="0.25">
      <c r="A32" s="15" t="s">
        <v>37</v>
      </c>
      <c r="B32" s="15" t="s">
        <v>55</v>
      </c>
      <c r="C32" s="10">
        <v>4.2671999999999999</v>
      </c>
      <c r="D32" s="15" t="s">
        <v>124</v>
      </c>
      <c r="E32" s="15">
        <v>260</v>
      </c>
      <c r="F32" s="15" t="s">
        <v>124</v>
      </c>
      <c r="G32" s="15" t="s">
        <v>124</v>
      </c>
      <c r="H32" s="15" t="s">
        <v>124</v>
      </c>
      <c r="I32" s="15" t="s">
        <v>124</v>
      </c>
      <c r="J32" s="15" t="s">
        <v>124</v>
      </c>
      <c r="K32" s="15" t="s">
        <v>124</v>
      </c>
      <c r="L32" s="15" t="s">
        <v>124</v>
      </c>
      <c r="M32" s="15" t="s">
        <v>124</v>
      </c>
      <c r="N32" s="15" t="s">
        <v>124</v>
      </c>
      <c r="O32" s="15" t="s">
        <v>124</v>
      </c>
    </row>
    <row r="33" spans="1:15" x14ac:dyDescent="0.25">
      <c r="A33" s="15" t="s">
        <v>25</v>
      </c>
      <c r="B33" s="15" t="s">
        <v>55</v>
      </c>
      <c r="C33" s="10">
        <v>5.2069999999999999</v>
      </c>
      <c r="D33" s="15">
        <v>850</v>
      </c>
      <c r="E33" s="15" t="s">
        <v>124</v>
      </c>
      <c r="F33" s="15" t="s">
        <v>124</v>
      </c>
      <c r="G33" s="15" t="s">
        <v>124</v>
      </c>
      <c r="H33" s="15" t="s">
        <v>124</v>
      </c>
      <c r="I33" s="15" t="s">
        <v>124</v>
      </c>
      <c r="J33" s="15" t="s">
        <v>124</v>
      </c>
      <c r="K33" s="15" t="s">
        <v>124</v>
      </c>
      <c r="L33" s="15" t="s">
        <v>124</v>
      </c>
      <c r="M33" s="15" t="s">
        <v>124</v>
      </c>
      <c r="N33" s="15" t="s">
        <v>124</v>
      </c>
      <c r="O33" s="15" t="s">
        <v>124</v>
      </c>
    </row>
    <row r="34" spans="1:15" x14ac:dyDescent="0.25">
      <c r="A34" s="15" t="s">
        <v>27</v>
      </c>
      <c r="B34" s="15" t="s">
        <v>55</v>
      </c>
      <c r="C34" s="10">
        <v>6.2484000000000002</v>
      </c>
      <c r="D34" s="15">
        <v>830</v>
      </c>
      <c r="E34" s="15">
        <v>270</v>
      </c>
      <c r="F34" s="15" t="s">
        <v>124</v>
      </c>
      <c r="G34" s="15" t="s">
        <v>124</v>
      </c>
      <c r="H34" s="15" t="s">
        <v>124</v>
      </c>
      <c r="I34" s="15" t="s">
        <v>124</v>
      </c>
      <c r="J34" s="15" t="s">
        <v>124</v>
      </c>
      <c r="K34" s="15" t="s">
        <v>124</v>
      </c>
      <c r="L34" s="15" t="s">
        <v>124</v>
      </c>
      <c r="M34" s="15" t="s">
        <v>124</v>
      </c>
      <c r="N34" s="15" t="s">
        <v>124</v>
      </c>
      <c r="O34" s="15" t="s">
        <v>124</v>
      </c>
    </row>
    <row r="35" spans="1:15" x14ac:dyDescent="0.25">
      <c r="A35" s="15" t="s">
        <v>28</v>
      </c>
      <c r="B35" s="15" t="s">
        <v>55</v>
      </c>
      <c r="C35" s="10">
        <v>6.8579999999999997</v>
      </c>
      <c r="D35" s="15" t="s">
        <v>124</v>
      </c>
      <c r="E35" s="15" t="s">
        <v>124</v>
      </c>
      <c r="F35" s="15" t="s">
        <v>124</v>
      </c>
      <c r="G35" s="15" t="s">
        <v>124</v>
      </c>
      <c r="H35" s="15" t="s">
        <v>124</v>
      </c>
      <c r="I35" s="15" t="s">
        <v>124</v>
      </c>
      <c r="J35" s="15" t="s">
        <v>124</v>
      </c>
      <c r="K35" s="15" t="s">
        <v>124</v>
      </c>
      <c r="L35" s="15" t="s">
        <v>124</v>
      </c>
      <c r="M35" s="15" t="s">
        <v>124</v>
      </c>
      <c r="N35" s="15" t="s">
        <v>124</v>
      </c>
      <c r="O35" s="15" t="s">
        <v>124</v>
      </c>
    </row>
    <row r="36" spans="1:15" x14ac:dyDescent="0.25">
      <c r="A36" s="15" t="s">
        <v>29</v>
      </c>
      <c r="B36" s="15" t="s">
        <v>55</v>
      </c>
      <c r="C36" s="10">
        <v>7.3914</v>
      </c>
      <c r="D36" s="15" t="s">
        <v>124</v>
      </c>
      <c r="E36" s="15" t="s">
        <v>124</v>
      </c>
      <c r="F36" s="15" t="s">
        <v>124</v>
      </c>
      <c r="G36" s="15" t="s">
        <v>124</v>
      </c>
      <c r="H36" s="15" t="s">
        <v>124</v>
      </c>
      <c r="I36" s="15" t="s">
        <v>124</v>
      </c>
      <c r="J36" s="15" t="s">
        <v>124</v>
      </c>
      <c r="K36" s="15" t="s">
        <v>124</v>
      </c>
      <c r="L36" s="15" t="s">
        <v>124</v>
      </c>
      <c r="M36" s="15" t="s">
        <v>124</v>
      </c>
      <c r="N36" s="15" t="s">
        <v>124</v>
      </c>
      <c r="O36" s="15" t="s">
        <v>124</v>
      </c>
    </row>
    <row r="37" spans="1:15" x14ac:dyDescent="0.25">
      <c r="A37" s="15" t="s">
        <v>30</v>
      </c>
      <c r="B37" s="15" t="s">
        <v>55</v>
      </c>
      <c r="C37" s="10">
        <v>10.515599999999999</v>
      </c>
      <c r="D37" s="15" t="s">
        <v>124</v>
      </c>
      <c r="E37" s="15">
        <v>220</v>
      </c>
      <c r="F37" s="15" t="s">
        <v>124</v>
      </c>
      <c r="G37" s="15" t="s">
        <v>124</v>
      </c>
      <c r="H37" s="15" t="s">
        <v>124</v>
      </c>
      <c r="I37" s="15" t="s">
        <v>124</v>
      </c>
      <c r="J37" s="15" t="s">
        <v>124</v>
      </c>
      <c r="K37" s="15" t="s">
        <v>124</v>
      </c>
      <c r="L37" s="15" t="s">
        <v>124</v>
      </c>
      <c r="M37" s="15" t="s">
        <v>124</v>
      </c>
      <c r="N37" s="15" t="s">
        <v>124</v>
      </c>
      <c r="O37" s="15" t="s">
        <v>124</v>
      </c>
    </row>
    <row r="38" spans="1:15" x14ac:dyDescent="0.25">
      <c r="A38" s="15" t="s">
        <v>46</v>
      </c>
      <c r="B38" s="15" t="s">
        <v>56</v>
      </c>
      <c r="C38" s="10">
        <v>0.254</v>
      </c>
      <c r="D38" s="15">
        <v>2800</v>
      </c>
      <c r="E38" s="15">
        <v>350</v>
      </c>
      <c r="F38" s="15" t="s">
        <v>124</v>
      </c>
      <c r="G38" s="15">
        <v>1300</v>
      </c>
      <c r="H38" s="15">
        <v>490</v>
      </c>
      <c r="I38" s="15" t="s">
        <v>124</v>
      </c>
      <c r="J38" s="15" t="s">
        <v>124</v>
      </c>
      <c r="K38" s="15" t="s">
        <v>124</v>
      </c>
      <c r="L38" s="15" t="s">
        <v>124</v>
      </c>
      <c r="M38" s="15" t="s">
        <v>124</v>
      </c>
      <c r="N38" s="15" t="s">
        <v>124</v>
      </c>
      <c r="O38" s="15" t="s">
        <v>124</v>
      </c>
    </row>
    <row r="39" spans="1:15" x14ac:dyDescent="0.25">
      <c r="A39" s="15" t="s">
        <v>47</v>
      </c>
      <c r="B39" s="15" t="s">
        <v>56</v>
      </c>
      <c r="C39" s="10">
        <v>1.0668</v>
      </c>
      <c r="D39" s="15">
        <v>6100</v>
      </c>
      <c r="E39" s="15" t="s">
        <v>124</v>
      </c>
      <c r="F39" s="15" t="s">
        <v>124</v>
      </c>
      <c r="G39" s="15">
        <v>610</v>
      </c>
      <c r="H39" s="15" t="s">
        <v>124</v>
      </c>
      <c r="I39" s="15" t="s">
        <v>124</v>
      </c>
      <c r="J39" s="15" t="s">
        <v>124</v>
      </c>
      <c r="K39" s="15" t="s">
        <v>124</v>
      </c>
      <c r="L39" s="15" t="s">
        <v>124</v>
      </c>
      <c r="M39" s="15" t="s">
        <v>124</v>
      </c>
      <c r="N39" s="15" t="s">
        <v>124</v>
      </c>
      <c r="O39" s="15" t="s">
        <v>124</v>
      </c>
    </row>
    <row r="40" spans="1:15" x14ac:dyDescent="0.25">
      <c r="A40" s="15" t="s">
        <v>48</v>
      </c>
      <c r="B40" s="15" t="s">
        <v>56</v>
      </c>
      <c r="C40" s="10">
        <v>1.4224000000000001</v>
      </c>
      <c r="D40" s="15">
        <v>13000</v>
      </c>
      <c r="E40" s="15" t="s">
        <v>124</v>
      </c>
      <c r="F40" s="15" t="s">
        <v>124</v>
      </c>
      <c r="G40" s="15">
        <v>380</v>
      </c>
      <c r="H40" s="15" t="s">
        <v>124</v>
      </c>
      <c r="I40" s="15" t="s">
        <v>124</v>
      </c>
      <c r="J40" s="15" t="s">
        <v>124</v>
      </c>
      <c r="K40" s="15" t="s">
        <v>124</v>
      </c>
      <c r="L40" s="15" t="s">
        <v>124</v>
      </c>
      <c r="M40" s="15" t="s">
        <v>124</v>
      </c>
      <c r="N40" s="15" t="s">
        <v>124</v>
      </c>
      <c r="O40" s="15" t="s">
        <v>124</v>
      </c>
    </row>
    <row r="41" spans="1:15" x14ac:dyDescent="0.25">
      <c r="A41" s="15" t="s">
        <v>49</v>
      </c>
      <c r="B41" s="15" t="s">
        <v>56</v>
      </c>
      <c r="C41" s="10">
        <v>1.6763999999999999</v>
      </c>
      <c r="D41" s="15">
        <v>2800</v>
      </c>
      <c r="E41" s="15" t="s">
        <v>124</v>
      </c>
      <c r="F41" s="15" t="s">
        <v>124</v>
      </c>
      <c r="G41" s="15">
        <v>290</v>
      </c>
      <c r="H41" s="15" t="s">
        <v>124</v>
      </c>
      <c r="I41" s="15" t="s">
        <v>124</v>
      </c>
      <c r="J41" s="15" t="s">
        <v>124</v>
      </c>
      <c r="K41" s="15" t="s">
        <v>124</v>
      </c>
      <c r="L41" s="15" t="s">
        <v>124</v>
      </c>
      <c r="M41" s="15" t="s">
        <v>124</v>
      </c>
      <c r="N41" s="15" t="s">
        <v>124</v>
      </c>
      <c r="O41" s="15" t="s">
        <v>124</v>
      </c>
    </row>
    <row r="42" spans="1:15" x14ac:dyDescent="0.25">
      <c r="A42" s="15" t="s">
        <v>50</v>
      </c>
      <c r="B42" s="15" t="s">
        <v>56</v>
      </c>
      <c r="C42" s="10">
        <v>3.1242000000000001</v>
      </c>
      <c r="D42" s="15">
        <v>2500</v>
      </c>
      <c r="E42" s="15">
        <v>340</v>
      </c>
      <c r="F42" s="15" t="s">
        <v>124</v>
      </c>
      <c r="G42" s="15">
        <v>280</v>
      </c>
      <c r="H42" s="15" t="s">
        <v>124</v>
      </c>
      <c r="I42" s="15" t="s">
        <v>124</v>
      </c>
      <c r="J42" s="15" t="s">
        <v>124</v>
      </c>
      <c r="K42" s="15" t="s">
        <v>124</v>
      </c>
      <c r="L42" s="15" t="s">
        <v>124</v>
      </c>
      <c r="M42" s="15" t="s">
        <v>124</v>
      </c>
      <c r="N42" s="15" t="s">
        <v>124</v>
      </c>
      <c r="O42" s="15" t="s">
        <v>124</v>
      </c>
    </row>
    <row r="43" spans="1:15" x14ac:dyDescent="0.25">
      <c r="A43" s="15" t="s">
        <v>51</v>
      </c>
      <c r="B43" s="15" t="s">
        <v>56</v>
      </c>
      <c r="C43" s="10">
        <v>4.6227999999999998</v>
      </c>
      <c r="D43" s="15">
        <v>4400</v>
      </c>
      <c r="E43" s="15" t="s">
        <v>124</v>
      </c>
      <c r="F43" s="15" t="s">
        <v>124</v>
      </c>
      <c r="G43" s="15" t="s">
        <v>124</v>
      </c>
      <c r="H43" s="15" t="s">
        <v>124</v>
      </c>
      <c r="I43" s="15" t="s">
        <v>124</v>
      </c>
      <c r="J43" s="15" t="s">
        <v>124</v>
      </c>
      <c r="K43" s="15" t="s">
        <v>124</v>
      </c>
      <c r="L43" s="15" t="s">
        <v>124</v>
      </c>
      <c r="M43" s="15" t="s">
        <v>124</v>
      </c>
      <c r="N43" s="15" t="s">
        <v>124</v>
      </c>
      <c r="O43" s="15" t="s">
        <v>124</v>
      </c>
    </row>
  </sheetData>
  <sortState xmlns:xlrd2="http://schemas.microsoft.com/office/spreadsheetml/2017/richdata2" ref="A2:O43">
    <sortCondition ref="B2:B43"/>
    <sortCondition ref="C2:C4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F31F-B1AD-435E-A5E9-7370F21E1931}">
  <dimension ref="A1:N43"/>
  <sheetViews>
    <sheetView workbookViewId="0">
      <selection sqref="A1:N43"/>
    </sheetView>
  </sheetViews>
  <sheetFormatPr defaultRowHeight="15" x14ac:dyDescent="0.25"/>
  <sheetData>
    <row r="1" spans="1:14" x14ac:dyDescent="0.25">
      <c r="A1" s="87" t="s">
        <v>176</v>
      </c>
      <c r="B1" s="88" t="s">
        <v>0</v>
      </c>
      <c r="C1" s="88" t="s">
        <v>1</v>
      </c>
      <c r="D1" s="88" t="s">
        <v>2</v>
      </c>
      <c r="E1" s="88" t="s">
        <v>3</v>
      </c>
      <c r="F1" s="88" t="s">
        <v>4</v>
      </c>
      <c r="G1" s="88" t="s">
        <v>5</v>
      </c>
      <c r="H1" s="88" t="s">
        <v>6</v>
      </c>
      <c r="I1" s="88" t="s">
        <v>7</v>
      </c>
      <c r="J1" s="88" t="s">
        <v>8</v>
      </c>
      <c r="K1" s="88" t="s">
        <v>9</v>
      </c>
      <c r="L1" s="88" t="s">
        <v>113</v>
      </c>
      <c r="M1" s="88" t="s">
        <v>10</v>
      </c>
      <c r="N1" s="87" t="s">
        <v>177</v>
      </c>
    </row>
    <row r="2" spans="1:14" x14ac:dyDescent="0.25">
      <c r="A2" s="88" t="s">
        <v>11</v>
      </c>
      <c r="B2" s="89" t="s">
        <v>124</v>
      </c>
      <c r="C2" s="89">
        <v>0.3</v>
      </c>
      <c r="D2" s="89">
        <v>0.5</v>
      </c>
      <c r="E2" s="89">
        <v>2.8</v>
      </c>
      <c r="F2" s="89">
        <v>0.47</v>
      </c>
      <c r="G2" s="89">
        <v>0.23</v>
      </c>
      <c r="H2" s="89" t="s">
        <v>124</v>
      </c>
      <c r="I2" s="89">
        <v>0.3</v>
      </c>
      <c r="J2" s="89" t="s">
        <v>124</v>
      </c>
      <c r="K2" s="89" t="s">
        <v>124</v>
      </c>
      <c r="L2" s="89" t="s">
        <v>124</v>
      </c>
      <c r="M2" s="89" t="s">
        <v>124</v>
      </c>
      <c r="N2" s="89">
        <f t="shared" ref="N2:N43" si="0">SUM(B2:M2)</f>
        <v>4.5999999999999996</v>
      </c>
    </row>
    <row r="3" spans="1:14" x14ac:dyDescent="0.25">
      <c r="A3" s="88" t="s">
        <v>12</v>
      </c>
      <c r="B3" s="89" t="s">
        <v>124</v>
      </c>
      <c r="C3" s="89">
        <v>0.22</v>
      </c>
      <c r="D3" s="89" t="s">
        <v>124</v>
      </c>
      <c r="E3" s="89" t="s">
        <v>124</v>
      </c>
      <c r="F3" s="89" t="s">
        <v>124</v>
      </c>
      <c r="G3" s="89" t="s">
        <v>124</v>
      </c>
      <c r="H3" s="89" t="s">
        <v>124</v>
      </c>
      <c r="I3" s="89" t="s">
        <v>124</v>
      </c>
      <c r="J3" s="89" t="s">
        <v>124</v>
      </c>
      <c r="K3" s="89" t="s">
        <v>124</v>
      </c>
      <c r="L3" s="89" t="s">
        <v>124</v>
      </c>
      <c r="M3" s="89" t="s">
        <v>124</v>
      </c>
      <c r="N3" s="89">
        <f t="shared" si="0"/>
        <v>0.22</v>
      </c>
    </row>
    <row r="4" spans="1:14" x14ac:dyDescent="0.25">
      <c r="A4" s="88" t="s">
        <v>13</v>
      </c>
      <c r="B4" s="89" t="s">
        <v>124</v>
      </c>
      <c r="C4" s="89" t="s">
        <v>124</v>
      </c>
      <c r="D4" s="89" t="s">
        <v>124</v>
      </c>
      <c r="E4" s="89" t="s">
        <v>124</v>
      </c>
      <c r="F4" s="89" t="s">
        <v>124</v>
      </c>
      <c r="G4" s="89" t="s">
        <v>124</v>
      </c>
      <c r="H4" s="89" t="s">
        <v>124</v>
      </c>
      <c r="I4" s="89" t="s">
        <v>124</v>
      </c>
      <c r="J4" s="89" t="s">
        <v>124</v>
      </c>
      <c r="K4" s="89" t="s">
        <v>124</v>
      </c>
      <c r="L4" s="89" t="s">
        <v>124</v>
      </c>
      <c r="M4" s="89" t="s">
        <v>124</v>
      </c>
      <c r="N4" s="89">
        <f t="shared" si="0"/>
        <v>0</v>
      </c>
    </row>
    <row r="5" spans="1:14" x14ac:dyDescent="0.25">
      <c r="A5" s="88" t="s">
        <v>14</v>
      </c>
      <c r="B5" s="89" t="s">
        <v>124</v>
      </c>
      <c r="C5" s="89">
        <v>0.31</v>
      </c>
      <c r="D5" s="89" t="s">
        <v>124</v>
      </c>
      <c r="E5" s="89">
        <v>1.1000000000000001</v>
      </c>
      <c r="F5" s="89">
        <v>0.55000000000000004</v>
      </c>
      <c r="G5" s="89">
        <v>0.26</v>
      </c>
      <c r="H5" s="89" t="s">
        <v>124</v>
      </c>
      <c r="I5" s="89" t="s">
        <v>124</v>
      </c>
      <c r="J5" s="89" t="s">
        <v>124</v>
      </c>
      <c r="K5" s="89" t="s">
        <v>124</v>
      </c>
      <c r="L5" s="89" t="s">
        <v>124</v>
      </c>
      <c r="M5" s="89" t="s">
        <v>124</v>
      </c>
      <c r="N5" s="89">
        <f t="shared" si="0"/>
        <v>2.2200000000000002</v>
      </c>
    </row>
    <row r="6" spans="1:14" x14ac:dyDescent="0.25">
      <c r="A6" s="88" t="s">
        <v>15</v>
      </c>
      <c r="B6" s="89" t="s">
        <v>124</v>
      </c>
      <c r="C6" s="89">
        <v>0.25</v>
      </c>
      <c r="D6" s="89" t="s">
        <v>124</v>
      </c>
      <c r="E6" s="89" t="s">
        <v>124</v>
      </c>
      <c r="F6" s="89" t="s">
        <v>124</v>
      </c>
      <c r="G6" s="89" t="s">
        <v>124</v>
      </c>
      <c r="H6" s="89" t="s">
        <v>124</v>
      </c>
      <c r="I6" s="89" t="s">
        <v>124</v>
      </c>
      <c r="J6" s="89" t="s">
        <v>124</v>
      </c>
      <c r="K6" s="89" t="s">
        <v>124</v>
      </c>
      <c r="L6" s="89" t="s">
        <v>124</v>
      </c>
      <c r="M6" s="89" t="s">
        <v>124</v>
      </c>
      <c r="N6" s="89">
        <f t="shared" si="0"/>
        <v>0.25</v>
      </c>
    </row>
    <row r="7" spans="1:14" x14ac:dyDescent="0.25">
      <c r="A7" s="88" t="s">
        <v>16</v>
      </c>
      <c r="B7" s="89" t="s">
        <v>124</v>
      </c>
      <c r="C7" s="89">
        <v>0.84</v>
      </c>
      <c r="D7" s="89">
        <v>0.24</v>
      </c>
      <c r="E7" s="89">
        <v>1.8</v>
      </c>
      <c r="F7" s="89">
        <v>1.1000000000000001</v>
      </c>
      <c r="G7" s="89">
        <v>0.56000000000000005</v>
      </c>
      <c r="H7" s="89" t="s">
        <v>124</v>
      </c>
      <c r="I7" s="89" t="s">
        <v>124</v>
      </c>
      <c r="J7" s="89" t="s">
        <v>124</v>
      </c>
      <c r="K7" s="89">
        <v>0.34</v>
      </c>
      <c r="L7" s="89" t="s">
        <v>124</v>
      </c>
      <c r="M7" s="89" t="s">
        <v>124</v>
      </c>
      <c r="N7" s="89">
        <f t="shared" si="0"/>
        <v>4.88</v>
      </c>
    </row>
    <row r="8" spans="1:14" x14ac:dyDescent="0.25">
      <c r="A8" s="88" t="s">
        <v>17</v>
      </c>
      <c r="B8" s="89" t="s">
        <v>124</v>
      </c>
      <c r="C8" s="89">
        <v>0.21</v>
      </c>
      <c r="D8" s="89" t="s">
        <v>124</v>
      </c>
      <c r="E8" s="89">
        <v>0.21</v>
      </c>
      <c r="F8" s="89" t="s">
        <v>124</v>
      </c>
      <c r="G8" s="89" t="s">
        <v>124</v>
      </c>
      <c r="H8" s="89" t="s">
        <v>124</v>
      </c>
      <c r="I8" s="89" t="s">
        <v>124</v>
      </c>
      <c r="J8" s="89" t="s">
        <v>124</v>
      </c>
      <c r="K8" s="89" t="s">
        <v>124</v>
      </c>
      <c r="L8" s="89" t="s">
        <v>124</v>
      </c>
      <c r="M8" s="89" t="s">
        <v>124</v>
      </c>
      <c r="N8" s="89">
        <f t="shared" si="0"/>
        <v>0.42</v>
      </c>
    </row>
    <row r="9" spans="1:14" x14ac:dyDescent="0.25">
      <c r="A9" s="88" t="s">
        <v>18</v>
      </c>
      <c r="B9" s="89" t="s">
        <v>124</v>
      </c>
      <c r="C9" s="89" t="s">
        <v>124</v>
      </c>
      <c r="D9" s="89" t="s">
        <v>124</v>
      </c>
      <c r="E9" s="89" t="s">
        <v>124</v>
      </c>
      <c r="F9" s="89" t="s">
        <v>124</v>
      </c>
      <c r="G9" s="89" t="s">
        <v>124</v>
      </c>
      <c r="H9" s="89" t="s">
        <v>124</v>
      </c>
      <c r="I9" s="89" t="s">
        <v>124</v>
      </c>
      <c r="J9" s="89" t="s">
        <v>124</v>
      </c>
      <c r="K9" s="89" t="s">
        <v>124</v>
      </c>
      <c r="L9" s="89" t="s">
        <v>124</v>
      </c>
      <c r="M9" s="89" t="s">
        <v>124</v>
      </c>
      <c r="N9" s="89">
        <f t="shared" si="0"/>
        <v>0</v>
      </c>
    </row>
    <row r="10" spans="1:14" x14ac:dyDescent="0.25">
      <c r="A10" s="88" t="s">
        <v>19</v>
      </c>
      <c r="B10" s="89" t="s">
        <v>124</v>
      </c>
      <c r="C10" s="89" t="s">
        <v>124</v>
      </c>
      <c r="D10" s="89" t="s">
        <v>124</v>
      </c>
      <c r="E10" s="89" t="s">
        <v>124</v>
      </c>
      <c r="F10" s="89" t="s">
        <v>124</v>
      </c>
      <c r="G10" s="89" t="s">
        <v>124</v>
      </c>
      <c r="H10" s="89" t="s">
        <v>124</v>
      </c>
      <c r="I10" s="89" t="s">
        <v>124</v>
      </c>
      <c r="J10" s="89" t="s">
        <v>124</v>
      </c>
      <c r="K10" s="89" t="s">
        <v>124</v>
      </c>
      <c r="L10" s="89" t="s">
        <v>124</v>
      </c>
      <c r="M10" s="89" t="s">
        <v>124</v>
      </c>
      <c r="N10" s="89">
        <f t="shared" si="0"/>
        <v>0</v>
      </c>
    </row>
    <row r="11" spans="1:14" x14ac:dyDescent="0.25">
      <c r="A11" s="88" t="s">
        <v>20</v>
      </c>
      <c r="B11" s="89" t="s">
        <v>124</v>
      </c>
      <c r="C11" s="89" t="s">
        <v>124</v>
      </c>
      <c r="D11" s="89" t="s">
        <v>124</v>
      </c>
      <c r="E11" s="89" t="s">
        <v>124</v>
      </c>
      <c r="F11" s="89" t="s">
        <v>124</v>
      </c>
      <c r="G11" s="89" t="s">
        <v>124</v>
      </c>
      <c r="H11" s="89" t="s">
        <v>124</v>
      </c>
      <c r="I11" s="89" t="s">
        <v>124</v>
      </c>
      <c r="J11" s="89" t="s">
        <v>124</v>
      </c>
      <c r="K11" s="89" t="s">
        <v>124</v>
      </c>
      <c r="L11" s="89" t="s">
        <v>124</v>
      </c>
      <c r="M11" s="89" t="s">
        <v>124</v>
      </c>
      <c r="N11" s="89">
        <f t="shared" si="0"/>
        <v>0</v>
      </c>
    </row>
    <row r="12" spans="1:14" x14ac:dyDescent="0.25">
      <c r="A12" s="88" t="s">
        <v>112</v>
      </c>
      <c r="B12" s="89" t="s">
        <v>124</v>
      </c>
      <c r="C12" s="89" t="s">
        <v>124</v>
      </c>
      <c r="D12" s="89" t="s">
        <v>124</v>
      </c>
      <c r="E12" s="89" t="s">
        <v>124</v>
      </c>
      <c r="F12" s="89">
        <v>0.22</v>
      </c>
      <c r="G12" s="89" t="s">
        <v>124</v>
      </c>
      <c r="H12" s="89" t="s">
        <v>124</v>
      </c>
      <c r="I12" s="89" t="s">
        <v>124</v>
      </c>
      <c r="J12" s="89" t="s">
        <v>124</v>
      </c>
      <c r="K12" s="89" t="s">
        <v>124</v>
      </c>
      <c r="L12" s="89">
        <v>0.21</v>
      </c>
      <c r="M12" s="89" t="s">
        <v>124</v>
      </c>
      <c r="N12" s="89">
        <f t="shared" si="0"/>
        <v>0.43</v>
      </c>
    </row>
    <row r="13" spans="1:14" x14ac:dyDescent="0.25">
      <c r="A13" s="88" t="s">
        <v>21</v>
      </c>
      <c r="B13" s="89" t="s">
        <v>124</v>
      </c>
      <c r="C13" s="89">
        <v>0.3</v>
      </c>
      <c r="D13" s="89" t="s">
        <v>124</v>
      </c>
      <c r="E13" s="89" t="s">
        <v>124</v>
      </c>
      <c r="F13" s="89" t="s">
        <v>124</v>
      </c>
      <c r="G13" s="89" t="s">
        <v>124</v>
      </c>
      <c r="H13" s="89" t="s">
        <v>124</v>
      </c>
      <c r="I13" s="89" t="s">
        <v>124</v>
      </c>
      <c r="J13" s="89" t="s">
        <v>124</v>
      </c>
      <c r="K13" s="89" t="s">
        <v>124</v>
      </c>
      <c r="L13" s="89" t="s">
        <v>124</v>
      </c>
      <c r="M13" s="89" t="s">
        <v>124</v>
      </c>
      <c r="N13" s="89">
        <f t="shared" si="0"/>
        <v>0.3</v>
      </c>
    </row>
    <row r="14" spans="1:14" x14ac:dyDescent="0.25">
      <c r="A14" s="88" t="s">
        <v>22</v>
      </c>
      <c r="B14" s="89">
        <v>0.98</v>
      </c>
      <c r="C14" s="89">
        <v>0.24</v>
      </c>
      <c r="D14" s="89" t="s">
        <v>124</v>
      </c>
      <c r="E14" s="89" t="s">
        <v>124</v>
      </c>
      <c r="F14" s="89">
        <v>0.3</v>
      </c>
      <c r="G14" s="89" t="s">
        <v>124</v>
      </c>
      <c r="H14" s="89" t="s">
        <v>124</v>
      </c>
      <c r="I14" s="89" t="s">
        <v>124</v>
      </c>
      <c r="J14" s="89" t="s">
        <v>124</v>
      </c>
      <c r="K14" s="89" t="s">
        <v>124</v>
      </c>
      <c r="L14" s="89" t="s">
        <v>124</v>
      </c>
      <c r="M14" s="89" t="s">
        <v>124</v>
      </c>
      <c r="N14" s="89">
        <f t="shared" si="0"/>
        <v>1.52</v>
      </c>
    </row>
    <row r="15" spans="1:14" x14ac:dyDescent="0.25">
      <c r="A15" s="88" t="s">
        <v>23</v>
      </c>
      <c r="B15" s="89">
        <v>1.1000000000000001</v>
      </c>
      <c r="C15" s="89">
        <v>0.27</v>
      </c>
      <c r="D15" s="89" t="s">
        <v>124</v>
      </c>
      <c r="E15" s="89" t="s">
        <v>124</v>
      </c>
      <c r="F15" s="89" t="s">
        <v>124</v>
      </c>
      <c r="G15" s="89" t="s">
        <v>124</v>
      </c>
      <c r="H15" s="89" t="s">
        <v>124</v>
      </c>
      <c r="I15" s="89" t="s">
        <v>124</v>
      </c>
      <c r="J15" s="89" t="s">
        <v>124</v>
      </c>
      <c r="K15" s="89" t="s">
        <v>124</v>
      </c>
      <c r="L15" s="89" t="s">
        <v>124</v>
      </c>
      <c r="M15" s="89" t="s">
        <v>124</v>
      </c>
      <c r="N15" s="89">
        <f t="shared" si="0"/>
        <v>1.37</v>
      </c>
    </row>
    <row r="16" spans="1:14" x14ac:dyDescent="0.25">
      <c r="A16" s="88" t="s">
        <v>24</v>
      </c>
      <c r="B16" s="89">
        <v>1</v>
      </c>
      <c r="C16" s="89" t="s">
        <v>124</v>
      </c>
      <c r="D16" s="89" t="s">
        <v>124</v>
      </c>
      <c r="E16" s="89" t="s">
        <v>124</v>
      </c>
      <c r="F16" s="89" t="s">
        <v>124</v>
      </c>
      <c r="G16" s="89" t="s">
        <v>124</v>
      </c>
      <c r="H16" s="89" t="s">
        <v>124</v>
      </c>
      <c r="I16" s="89" t="s">
        <v>124</v>
      </c>
      <c r="J16" s="89" t="s">
        <v>124</v>
      </c>
      <c r="K16" s="89" t="s">
        <v>124</v>
      </c>
      <c r="L16" s="89" t="s">
        <v>124</v>
      </c>
      <c r="M16" s="89" t="s">
        <v>124</v>
      </c>
      <c r="N16" s="89">
        <f t="shared" si="0"/>
        <v>1</v>
      </c>
    </row>
    <row r="17" spans="1:14" x14ac:dyDescent="0.25">
      <c r="A17" s="88" t="s">
        <v>25</v>
      </c>
      <c r="B17" s="89">
        <v>0.85</v>
      </c>
      <c r="C17" s="89" t="s">
        <v>124</v>
      </c>
      <c r="D17" s="89" t="s">
        <v>124</v>
      </c>
      <c r="E17" s="89" t="s">
        <v>124</v>
      </c>
      <c r="F17" s="89" t="s">
        <v>124</v>
      </c>
      <c r="G17" s="89" t="s">
        <v>124</v>
      </c>
      <c r="H17" s="89" t="s">
        <v>124</v>
      </c>
      <c r="I17" s="89" t="s">
        <v>124</v>
      </c>
      <c r="J17" s="89" t="s">
        <v>124</v>
      </c>
      <c r="K17" s="89" t="s">
        <v>124</v>
      </c>
      <c r="L17" s="89" t="s">
        <v>124</v>
      </c>
      <c r="M17" s="89" t="s">
        <v>124</v>
      </c>
      <c r="N17" s="89">
        <f t="shared" si="0"/>
        <v>0.85</v>
      </c>
    </row>
    <row r="18" spans="1:14" x14ac:dyDescent="0.25">
      <c r="A18" s="88" t="s">
        <v>26</v>
      </c>
      <c r="B18" s="89" t="s">
        <v>124</v>
      </c>
      <c r="C18" s="89">
        <v>0.27</v>
      </c>
      <c r="D18" s="89">
        <v>0.66</v>
      </c>
      <c r="E18" s="89">
        <v>6.2</v>
      </c>
      <c r="F18" s="89">
        <v>0.56000000000000005</v>
      </c>
      <c r="G18" s="89">
        <v>0.27</v>
      </c>
      <c r="H18" s="89">
        <v>3.9</v>
      </c>
      <c r="I18" s="89">
        <v>1.8</v>
      </c>
      <c r="J18" s="89">
        <v>0.59</v>
      </c>
      <c r="K18" s="89" t="s">
        <v>124</v>
      </c>
      <c r="L18" s="89" t="s">
        <v>124</v>
      </c>
      <c r="M18" s="89">
        <v>0.4</v>
      </c>
      <c r="N18" s="89">
        <f t="shared" si="0"/>
        <v>14.65</v>
      </c>
    </row>
    <row r="19" spans="1:14" x14ac:dyDescent="0.25">
      <c r="A19" s="88" t="s">
        <v>27</v>
      </c>
      <c r="B19" s="89">
        <v>0.83</v>
      </c>
      <c r="C19" s="89">
        <v>0.27</v>
      </c>
      <c r="D19" s="89" t="s">
        <v>124</v>
      </c>
      <c r="E19" s="89" t="s">
        <v>124</v>
      </c>
      <c r="F19" s="89" t="s">
        <v>124</v>
      </c>
      <c r="G19" s="89" t="s">
        <v>124</v>
      </c>
      <c r="H19" s="89" t="s">
        <v>124</v>
      </c>
      <c r="I19" s="89" t="s">
        <v>124</v>
      </c>
      <c r="J19" s="89" t="s">
        <v>124</v>
      </c>
      <c r="K19" s="89" t="s">
        <v>124</v>
      </c>
      <c r="L19" s="89" t="s">
        <v>124</v>
      </c>
      <c r="M19" s="89" t="s">
        <v>124</v>
      </c>
      <c r="N19" s="89">
        <f t="shared" si="0"/>
        <v>1.1000000000000001</v>
      </c>
    </row>
    <row r="20" spans="1:14" x14ac:dyDescent="0.25">
      <c r="A20" s="88" t="s">
        <v>28</v>
      </c>
      <c r="B20" s="89" t="s">
        <v>124</v>
      </c>
      <c r="C20" s="89" t="s">
        <v>124</v>
      </c>
      <c r="D20" s="89" t="s">
        <v>124</v>
      </c>
      <c r="E20" s="89" t="s">
        <v>124</v>
      </c>
      <c r="F20" s="89" t="s">
        <v>124</v>
      </c>
      <c r="G20" s="89" t="s">
        <v>124</v>
      </c>
      <c r="H20" s="89" t="s">
        <v>124</v>
      </c>
      <c r="I20" s="89" t="s">
        <v>124</v>
      </c>
      <c r="J20" s="89" t="s">
        <v>124</v>
      </c>
      <c r="K20" s="89" t="s">
        <v>124</v>
      </c>
      <c r="L20" s="89" t="s">
        <v>124</v>
      </c>
      <c r="M20" s="89" t="s">
        <v>124</v>
      </c>
      <c r="N20" s="89">
        <f t="shared" si="0"/>
        <v>0</v>
      </c>
    </row>
    <row r="21" spans="1:14" x14ac:dyDescent="0.25">
      <c r="A21" s="88" t="s">
        <v>29</v>
      </c>
      <c r="B21" s="89" t="s">
        <v>124</v>
      </c>
      <c r="C21" s="89" t="s">
        <v>124</v>
      </c>
      <c r="D21" s="89" t="s">
        <v>124</v>
      </c>
      <c r="E21" s="89" t="s">
        <v>124</v>
      </c>
      <c r="F21" s="89" t="s">
        <v>124</v>
      </c>
      <c r="G21" s="89" t="s">
        <v>124</v>
      </c>
      <c r="H21" s="89" t="s">
        <v>124</v>
      </c>
      <c r="I21" s="89" t="s">
        <v>124</v>
      </c>
      <c r="J21" s="89" t="s">
        <v>124</v>
      </c>
      <c r="K21" s="89" t="s">
        <v>124</v>
      </c>
      <c r="L21" s="89" t="s">
        <v>124</v>
      </c>
      <c r="M21" s="89" t="s">
        <v>124</v>
      </c>
      <c r="N21" s="89">
        <f t="shared" si="0"/>
        <v>0</v>
      </c>
    </row>
    <row r="22" spans="1:14" x14ac:dyDescent="0.25">
      <c r="A22" s="88" t="s">
        <v>30</v>
      </c>
      <c r="B22" s="89" t="s">
        <v>124</v>
      </c>
      <c r="C22" s="89">
        <v>0.22</v>
      </c>
      <c r="D22" s="89" t="s">
        <v>124</v>
      </c>
      <c r="E22" s="89" t="s">
        <v>124</v>
      </c>
      <c r="F22" s="89" t="s">
        <v>124</v>
      </c>
      <c r="G22" s="89" t="s">
        <v>124</v>
      </c>
      <c r="H22" s="89" t="s">
        <v>124</v>
      </c>
      <c r="I22" s="89" t="s">
        <v>124</v>
      </c>
      <c r="J22" s="89" t="s">
        <v>124</v>
      </c>
      <c r="K22" s="89" t="s">
        <v>124</v>
      </c>
      <c r="L22" s="89" t="s">
        <v>124</v>
      </c>
      <c r="M22" s="89" t="s">
        <v>124</v>
      </c>
      <c r="N22" s="89">
        <f t="shared" si="0"/>
        <v>0.22</v>
      </c>
    </row>
    <row r="23" spans="1:14" x14ac:dyDescent="0.25">
      <c r="A23" s="88" t="s">
        <v>31</v>
      </c>
      <c r="B23" s="89" t="s">
        <v>124</v>
      </c>
      <c r="C23" s="89">
        <v>0.33</v>
      </c>
      <c r="D23" s="89" t="s">
        <v>124</v>
      </c>
      <c r="E23" s="89" t="s">
        <v>124</v>
      </c>
      <c r="F23" s="89">
        <v>0.25</v>
      </c>
      <c r="G23" s="89" t="s">
        <v>124</v>
      </c>
      <c r="H23" s="89" t="s">
        <v>124</v>
      </c>
      <c r="I23" s="89" t="s">
        <v>124</v>
      </c>
      <c r="J23" s="89" t="s">
        <v>124</v>
      </c>
      <c r="K23" s="89" t="s">
        <v>124</v>
      </c>
      <c r="L23" s="89" t="s">
        <v>124</v>
      </c>
      <c r="M23" s="89" t="s">
        <v>124</v>
      </c>
      <c r="N23" s="89">
        <f t="shared" si="0"/>
        <v>0.58000000000000007</v>
      </c>
    </row>
    <row r="24" spans="1:14" x14ac:dyDescent="0.25">
      <c r="A24" s="88" t="s">
        <v>32</v>
      </c>
      <c r="B24" s="89">
        <v>3.9</v>
      </c>
      <c r="C24" s="89" t="s">
        <v>124</v>
      </c>
      <c r="D24" s="89" t="s">
        <v>124</v>
      </c>
      <c r="E24" s="89" t="s">
        <v>124</v>
      </c>
      <c r="F24" s="89" t="s">
        <v>124</v>
      </c>
      <c r="G24" s="89" t="s">
        <v>124</v>
      </c>
      <c r="H24" s="89" t="s">
        <v>124</v>
      </c>
      <c r="I24" s="89" t="s">
        <v>124</v>
      </c>
      <c r="J24" s="89" t="s">
        <v>124</v>
      </c>
      <c r="K24" s="89" t="s">
        <v>124</v>
      </c>
      <c r="L24" s="89" t="s">
        <v>124</v>
      </c>
      <c r="M24" s="89" t="s">
        <v>124</v>
      </c>
      <c r="N24" s="89">
        <f t="shared" si="0"/>
        <v>3.9</v>
      </c>
    </row>
    <row r="25" spans="1:14" x14ac:dyDescent="0.25">
      <c r="A25" s="88" t="s">
        <v>33</v>
      </c>
      <c r="B25" s="89">
        <v>2.8</v>
      </c>
      <c r="C25" s="89" t="s">
        <v>124</v>
      </c>
      <c r="D25" s="89" t="s">
        <v>124</v>
      </c>
      <c r="E25" s="89" t="s">
        <v>124</v>
      </c>
      <c r="F25" s="89" t="s">
        <v>124</v>
      </c>
      <c r="G25" s="89" t="s">
        <v>124</v>
      </c>
      <c r="H25" s="89" t="s">
        <v>124</v>
      </c>
      <c r="I25" s="89" t="s">
        <v>124</v>
      </c>
      <c r="J25" s="89" t="s">
        <v>124</v>
      </c>
      <c r="K25" s="89" t="s">
        <v>124</v>
      </c>
      <c r="L25" s="89" t="s">
        <v>124</v>
      </c>
      <c r="M25" s="89" t="s">
        <v>124</v>
      </c>
      <c r="N25" s="89">
        <f t="shared" si="0"/>
        <v>2.8</v>
      </c>
    </row>
    <row r="26" spans="1:14" x14ac:dyDescent="0.25">
      <c r="A26" s="88" t="s">
        <v>34</v>
      </c>
      <c r="B26" s="89">
        <v>3.5</v>
      </c>
      <c r="C26" s="89" t="s">
        <v>124</v>
      </c>
      <c r="D26" s="89" t="s">
        <v>124</v>
      </c>
      <c r="E26" s="89" t="s">
        <v>124</v>
      </c>
      <c r="F26" s="89" t="s">
        <v>124</v>
      </c>
      <c r="G26" s="89" t="s">
        <v>124</v>
      </c>
      <c r="H26" s="89" t="s">
        <v>124</v>
      </c>
      <c r="I26" s="89" t="s">
        <v>124</v>
      </c>
      <c r="J26" s="89" t="s">
        <v>124</v>
      </c>
      <c r="K26" s="89" t="s">
        <v>124</v>
      </c>
      <c r="L26" s="89" t="s">
        <v>124</v>
      </c>
      <c r="M26" s="89" t="s">
        <v>124</v>
      </c>
      <c r="N26" s="89">
        <f t="shared" si="0"/>
        <v>3.5</v>
      </c>
    </row>
    <row r="27" spans="1:14" x14ac:dyDescent="0.25">
      <c r="A27" s="88" t="s">
        <v>35</v>
      </c>
      <c r="B27" s="89">
        <v>1.7</v>
      </c>
      <c r="C27" s="89">
        <v>0.46</v>
      </c>
      <c r="D27" s="89" t="s">
        <v>124</v>
      </c>
      <c r="E27" s="89" t="s">
        <v>124</v>
      </c>
      <c r="F27" s="89" t="s">
        <v>124</v>
      </c>
      <c r="G27" s="89" t="s">
        <v>124</v>
      </c>
      <c r="H27" s="89" t="s">
        <v>124</v>
      </c>
      <c r="I27" s="89" t="s">
        <v>124</v>
      </c>
      <c r="J27" s="89" t="s">
        <v>124</v>
      </c>
      <c r="K27" s="89" t="s">
        <v>124</v>
      </c>
      <c r="L27" s="89" t="s">
        <v>124</v>
      </c>
      <c r="M27" s="89" t="s">
        <v>124</v>
      </c>
      <c r="N27" s="89">
        <f t="shared" si="0"/>
        <v>2.16</v>
      </c>
    </row>
    <row r="28" spans="1:14" x14ac:dyDescent="0.25">
      <c r="A28" s="88" t="s">
        <v>36</v>
      </c>
      <c r="B28" s="89" t="s">
        <v>124</v>
      </c>
      <c r="C28" s="89" t="s">
        <v>124</v>
      </c>
      <c r="D28" s="89" t="s">
        <v>124</v>
      </c>
      <c r="E28" s="89" t="s">
        <v>124</v>
      </c>
      <c r="F28" s="89" t="s">
        <v>124</v>
      </c>
      <c r="G28" s="89" t="s">
        <v>124</v>
      </c>
      <c r="H28" s="89" t="s">
        <v>124</v>
      </c>
      <c r="I28" s="89" t="s">
        <v>124</v>
      </c>
      <c r="J28" s="89" t="s">
        <v>124</v>
      </c>
      <c r="K28" s="89" t="s">
        <v>124</v>
      </c>
      <c r="L28" s="89" t="s">
        <v>124</v>
      </c>
      <c r="M28" s="89" t="s">
        <v>124</v>
      </c>
      <c r="N28" s="89">
        <f t="shared" si="0"/>
        <v>0</v>
      </c>
    </row>
    <row r="29" spans="1:14" x14ac:dyDescent="0.25">
      <c r="A29" s="88" t="s">
        <v>37</v>
      </c>
      <c r="B29" s="89" t="s">
        <v>124</v>
      </c>
      <c r="C29" s="89">
        <v>0.26</v>
      </c>
      <c r="D29" s="89" t="s">
        <v>124</v>
      </c>
      <c r="E29" s="89" t="s">
        <v>124</v>
      </c>
      <c r="F29" s="89" t="s">
        <v>124</v>
      </c>
      <c r="G29" s="89" t="s">
        <v>124</v>
      </c>
      <c r="H29" s="89" t="s">
        <v>124</v>
      </c>
      <c r="I29" s="89" t="s">
        <v>124</v>
      </c>
      <c r="J29" s="89" t="s">
        <v>124</v>
      </c>
      <c r="K29" s="89" t="s">
        <v>124</v>
      </c>
      <c r="L29" s="89" t="s">
        <v>124</v>
      </c>
      <c r="M29" s="89" t="s">
        <v>124</v>
      </c>
      <c r="N29" s="89">
        <f t="shared" si="0"/>
        <v>0.26</v>
      </c>
    </row>
    <row r="30" spans="1:14" x14ac:dyDescent="0.25">
      <c r="A30" s="88" t="s">
        <v>38</v>
      </c>
      <c r="B30" s="89">
        <v>0.96</v>
      </c>
      <c r="C30" s="89">
        <v>0.37</v>
      </c>
      <c r="D30" s="89">
        <v>0.26</v>
      </c>
      <c r="E30" s="89">
        <v>0.59</v>
      </c>
      <c r="F30" s="89">
        <v>0.72</v>
      </c>
      <c r="G30" s="89" t="s">
        <v>124</v>
      </c>
      <c r="H30" s="89" t="s">
        <v>124</v>
      </c>
      <c r="I30" s="89" t="s">
        <v>124</v>
      </c>
      <c r="J30" s="89" t="s">
        <v>124</v>
      </c>
      <c r="K30" s="89" t="s">
        <v>124</v>
      </c>
      <c r="L30" s="89" t="s">
        <v>124</v>
      </c>
      <c r="M30" s="89" t="s">
        <v>124</v>
      </c>
      <c r="N30" s="89">
        <f t="shared" si="0"/>
        <v>2.9000000000000004</v>
      </c>
    </row>
    <row r="31" spans="1:14" x14ac:dyDescent="0.25">
      <c r="A31" s="88" t="s">
        <v>39</v>
      </c>
      <c r="B31" s="89">
        <v>2.2000000000000002</v>
      </c>
      <c r="C31" s="89" t="s">
        <v>124</v>
      </c>
      <c r="D31" s="89" t="s">
        <v>124</v>
      </c>
      <c r="E31" s="89" t="s">
        <v>124</v>
      </c>
      <c r="F31" s="89">
        <v>0.32</v>
      </c>
      <c r="G31" s="89" t="s">
        <v>124</v>
      </c>
      <c r="H31" s="89" t="s">
        <v>124</v>
      </c>
      <c r="I31" s="89" t="s">
        <v>124</v>
      </c>
      <c r="J31" s="89" t="s">
        <v>124</v>
      </c>
      <c r="K31" s="89" t="s">
        <v>124</v>
      </c>
      <c r="L31" s="89" t="s">
        <v>124</v>
      </c>
      <c r="M31" s="89" t="s">
        <v>124</v>
      </c>
      <c r="N31" s="89">
        <f t="shared" si="0"/>
        <v>2.52</v>
      </c>
    </row>
    <row r="32" spans="1:14" x14ac:dyDescent="0.25">
      <c r="A32" s="88" t="s">
        <v>40</v>
      </c>
      <c r="B32" s="89">
        <v>5.0999999999999996</v>
      </c>
      <c r="C32" s="89" t="s">
        <v>124</v>
      </c>
      <c r="D32" s="89" t="s">
        <v>124</v>
      </c>
      <c r="E32" s="89" t="s">
        <v>124</v>
      </c>
      <c r="F32" s="89" t="s">
        <v>124</v>
      </c>
      <c r="G32" s="89" t="s">
        <v>124</v>
      </c>
      <c r="H32" s="89" t="s">
        <v>124</v>
      </c>
      <c r="I32" s="89" t="s">
        <v>124</v>
      </c>
      <c r="J32" s="89" t="s">
        <v>124</v>
      </c>
      <c r="K32" s="89" t="s">
        <v>124</v>
      </c>
      <c r="L32" s="89" t="s">
        <v>124</v>
      </c>
      <c r="M32" s="89" t="s">
        <v>124</v>
      </c>
      <c r="N32" s="89">
        <f t="shared" si="0"/>
        <v>5.0999999999999996</v>
      </c>
    </row>
    <row r="33" spans="1:14" x14ac:dyDescent="0.25">
      <c r="A33" s="88" t="s">
        <v>41</v>
      </c>
      <c r="B33" s="89">
        <v>18</v>
      </c>
      <c r="C33" s="89" t="s">
        <v>124</v>
      </c>
      <c r="D33" s="89" t="s">
        <v>124</v>
      </c>
      <c r="E33" s="89" t="s">
        <v>124</v>
      </c>
      <c r="F33" s="89" t="s">
        <v>124</v>
      </c>
      <c r="G33" s="89" t="s">
        <v>124</v>
      </c>
      <c r="H33" s="89" t="s">
        <v>124</v>
      </c>
      <c r="I33" s="89" t="s">
        <v>124</v>
      </c>
      <c r="J33" s="89" t="s">
        <v>124</v>
      </c>
      <c r="K33" s="89" t="s">
        <v>124</v>
      </c>
      <c r="L33" s="89" t="s">
        <v>124</v>
      </c>
      <c r="M33" s="89" t="s">
        <v>124</v>
      </c>
      <c r="N33" s="89">
        <f t="shared" si="0"/>
        <v>18</v>
      </c>
    </row>
    <row r="34" spans="1:14" x14ac:dyDescent="0.25">
      <c r="A34" s="88" t="s">
        <v>42</v>
      </c>
      <c r="B34" s="89">
        <v>22</v>
      </c>
      <c r="C34" s="89" t="s">
        <v>124</v>
      </c>
      <c r="D34" s="89" t="s">
        <v>124</v>
      </c>
      <c r="E34" s="89" t="s">
        <v>124</v>
      </c>
      <c r="F34" s="89" t="s">
        <v>124</v>
      </c>
      <c r="G34" s="89" t="s">
        <v>124</v>
      </c>
      <c r="H34" s="89" t="s">
        <v>124</v>
      </c>
      <c r="I34" s="89" t="s">
        <v>124</v>
      </c>
      <c r="J34" s="89" t="s">
        <v>124</v>
      </c>
      <c r="K34" s="89" t="s">
        <v>124</v>
      </c>
      <c r="L34" s="89" t="s">
        <v>124</v>
      </c>
      <c r="M34" s="89" t="s">
        <v>124</v>
      </c>
      <c r="N34" s="89">
        <f t="shared" si="0"/>
        <v>22</v>
      </c>
    </row>
    <row r="35" spans="1:14" x14ac:dyDescent="0.25">
      <c r="A35" s="88" t="s">
        <v>43</v>
      </c>
      <c r="B35" s="89">
        <v>11</v>
      </c>
      <c r="C35" s="89" t="s">
        <v>124</v>
      </c>
      <c r="D35" s="89" t="s">
        <v>124</v>
      </c>
      <c r="E35" s="89" t="s">
        <v>124</v>
      </c>
      <c r="F35" s="89" t="s">
        <v>124</v>
      </c>
      <c r="G35" s="89" t="s">
        <v>124</v>
      </c>
      <c r="H35" s="89" t="s">
        <v>124</v>
      </c>
      <c r="I35" s="89" t="s">
        <v>124</v>
      </c>
      <c r="J35" s="89" t="s">
        <v>124</v>
      </c>
      <c r="K35" s="89" t="s">
        <v>124</v>
      </c>
      <c r="L35" s="89" t="s">
        <v>124</v>
      </c>
      <c r="M35" s="89" t="s">
        <v>124</v>
      </c>
      <c r="N35" s="89">
        <f t="shared" si="0"/>
        <v>11</v>
      </c>
    </row>
    <row r="36" spans="1:14" x14ac:dyDescent="0.25">
      <c r="A36" s="88" t="s">
        <v>44</v>
      </c>
      <c r="B36" s="89">
        <v>9.4</v>
      </c>
      <c r="C36" s="89" t="s">
        <v>124</v>
      </c>
      <c r="D36" s="89" t="s">
        <v>124</v>
      </c>
      <c r="E36" s="89" t="s">
        <v>124</v>
      </c>
      <c r="F36" s="89" t="s">
        <v>124</v>
      </c>
      <c r="G36" s="89" t="s">
        <v>124</v>
      </c>
      <c r="H36" s="89" t="s">
        <v>124</v>
      </c>
      <c r="I36" s="89" t="s">
        <v>124</v>
      </c>
      <c r="J36" s="89" t="s">
        <v>124</v>
      </c>
      <c r="K36" s="89" t="s">
        <v>124</v>
      </c>
      <c r="L36" s="89" t="s">
        <v>124</v>
      </c>
      <c r="M36" s="89" t="s">
        <v>124</v>
      </c>
      <c r="N36" s="89">
        <f t="shared" si="0"/>
        <v>9.4</v>
      </c>
    </row>
    <row r="37" spans="1:14" x14ac:dyDescent="0.25">
      <c r="A37" s="88" t="s">
        <v>45</v>
      </c>
      <c r="B37" s="89">
        <v>11</v>
      </c>
      <c r="C37" s="89" t="s">
        <v>124</v>
      </c>
      <c r="D37" s="89">
        <v>1</v>
      </c>
      <c r="E37" s="89" t="s">
        <v>124</v>
      </c>
      <c r="F37" s="89" t="s">
        <v>124</v>
      </c>
      <c r="G37" s="89" t="s">
        <v>124</v>
      </c>
      <c r="H37" s="89" t="s">
        <v>124</v>
      </c>
      <c r="I37" s="89" t="s">
        <v>124</v>
      </c>
      <c r="J37" s="89" t="s">
        <v>124</v>
      </c>
      <c r="K37" s="89" t="s">
        <v>124</v>
      </c>
      <c r="L37" s="89" t="s">
        <v>124</v>
      </c>
      <c r="M37" s="89" t="s">
        <v>124</v>
      </c>
      <c r="N37" s="89">
        <f t="shared" si="0"/>
        <v>12</v>
      </c>
    </row>
    <row r="38" spans="1:14" x14ac:dyDescent="0.25">
      <c r="A38" s="88" t="s">
        <v>46</v>
      </c>
      <c r="B38" s="89">
        <v>2.8</v>
      </c>
      <c r="C38" s="89">
        <v>0.35</v>
      </c>
      <c r="D38" s="89" t="s">
        <v>124</v>
      </c>
      <c r="E38" s="89">
        <v>1.3</v>
      </c>
      <c r="F38" s="89">
        <v>0.49</v>
      </c>
      <c r="G38" s="89" t="s">
        <v>124</v>
      </c>
      <c r="H38" s="89" t="s">
        <v>124</v>
      </c>
      <c r="I38" s="89" t="s">
        <v>124</v>
      </c>
      <c r="J38" s="89" t="s">
        <v>124</v>
      </c>
      <c r="K38" s="89" t="s">
        <v>124</v>
      </c>
      <c r="L38" s="89" t="s">
        <v>124</v>
      </c>
      <c r="M38" s="89" t="s">
        <v>124</v>
      </c>
      <c r="N38" s="89">
        <f t="shared" si="0"/>
        <v>4.9400000000000004</v>
      </c>
    </row>
    <row r="39" spans="1:14" x14ac:dyDescent="0.25">
      <c r="A39" s="88" t="s">
        <v>47</v>
      </c>
      <c r="B39" s="89">
        <v>6.1</v>
      </c>
      <c r="C39" s="89" t="s">
        <v>124</v>
      </c>
      <c r="D39" s="89" t="s">
        <v>124</v>
      </c>
      <c r="E39" s="89">
        <v>0.61</v>
      </c>
      <c r="F39" s="89" t="s">
        <v>124</v>
      </c>
      <c r="G39" s="89" t="s">
        <v>124</v>
      </c>
      <c r="H39" s="89" t="s">
        <v>124</v>
      </c>
      <c r="I39" s="89" t="s">
        <v>124</v>
      </c>
      <c r="J39" s="89" t="s">
        <v>124</v>
      </c>
      <c r="K39" s="89" t="s">
        <v>124</v>
      </c>
      <c r="L39" s="89" t="s">
        <v>124</v>
      </c>
      <c r="M39" s="89" t="s">
        <v>124</v>
      </c>
      <c r="N39" s="89">
        <f t="shared" si="0"/>
        <v>6.71</v>
      </c>
    </row>
    <row r="40" spans="1:14" x14ac:dyDescent="0.25">
      <c r="A40" s="88" t="s">
        <v>48</v>
      </c>
      <c r="B40" s="89">
        <v>13</v>
      </c>
      <c r="C40" s="89" t="s">
        <v>124</v>
      </c>
      <c r="D40" s="89" t="s">
        <v>124</v>
      </c>
      <c r="E40" s="89">
        <v>0.38</v>
      </c>
      <c r="F40" s="89" t="s">
        <v>124</v>
      </c>
      <c r="G40" s="89" t="s">
        <v>124</v>
      </c>
      <c r="H40" s="89" t="s">
        <v>124</v>
      </c>
      <c r="I40" s="89" t="s">
        <v>124</v>
      </c>
      <c r="J40" s="89" t="s">
        <v>124</v>
      </c>
      <c r="K40" s="89" t="s">
        <v>124</v>
      </c>
      <c r="L40" s="89" t="s">
        <v>124</v>
      </c>
      <c r="M40" s="89" t="s">
        <v>124</v>
      </c>
      <c r="N40" s="89">
        <f t="shared" si="0"/>
        <v>13.38</v>
      </c>
    </row>
    <row r="41" spans="1:14" x14ac:dyDescent="0.25">
      <c r="A41" s="88" t="s">
        <v>49</v>
      </c>
      <c r="B41" s="89">
        <v>2.8</v>
      </c>
      <c r="C41" s="89" t="s">
        <v>124</v>
      </c>
      <c r="D41" s="89" t="s">
        <v>124</v>
      </c>
      <c r="E41" s="89">
        <v>0.28999999999999998</v>
      </c>
      <c r="F41" s="89" t="s">
        <v>124</v>
      </c>
      <c r="G41" s="89" t="s">
        <v>124</v>
      </c>
      <c r="H41" s="89" t="s">
        <v>124</v>
      </c>
      <c r="I41" s="89" t="s">
        <v>124</v>
      </c>
      <c r="J41" s="89" t="s">
        <v>124</v>
      </c>
      <c r="K41" s="89" t="s">
        <v>124</v>
      </c>
      <c r="L41" s="89" t="s">
        <v>124</v>
      </c>
      <c r="M41" s="89" t="s">
        <v>124</v>
      </c>
      <c r="N41" s="89">
        <f t="shared" si="0"/>
        <v>3.09</v>
      </c>
    </row>
    <row r="42" spans="1:14" x14ac:dyDescent="0.25">
      <c r="A42" s="88" t="s">
        <v>50</v>
      </c>
      <c r="B42" s="89">
        <v>2.5</v>
      </c>
      <c r="C42" s="89">
        <v>0.34</v>
      </c>
      <c r="D42" s="89" t="s">
        <v>124</v>
      </c>
      <c r="E42" s="89">
        <v>0.28000000000000003</v>
      </c>
      <c r="F42" s="89" t="s">
        <v>124</v>
      </c>
      <c r="G42" s="89" t="s">
        <v>124</v>
      </c>
      <c r="H42" s="89" t="s">
        <v>124</v>
      </c>
      <c r="I42" s="89" t="s">
        <v>124</v>
      </c>
      <c r="J42" s="89" t="s">
        <v>124</v>
      </c>
      <c r="K42" s="89" t="s">
        <v>124</v>
      </c>
      <c r="L42" s="89" t="s">
        <v>124</v>
      </c>
      <c r="M42" s="89" t="s">
        <v>124</v>
      </c>
      <c r="N42" s="89">
        <f t="shared" si="0"/>
        <v>3.12</v>
      </c>
    </row>
    <row r="43" spans="1:14" x14ac:dyDescent="0.25">
      <c r="A43" s="88" t="s">
        <v>51</v>
      </c>
      <c r="B43" s="89">
        <v>4.4000000000000004</v>
      </c>
      <c r="C43" s="89" t="s">
        <v>124</v>
      </c>
      <c r="D43" s="89" t="s">
        <v>124</v>
      </c>
      <c r="E43" s="89" t="s">
        <v>124</v>
      </c>
      <c r="F43" s="89" t="s">
        <v>124</v>
      </c>
      <c r="G43" s="89" t="s">
        <v>124</v>
      </c>
      <c r="H43" s="89" t="s">
        <v>124</v>
      </c>
      <c r="I43" s="89" t="s">
        <v>124</v>
      </c>
      <c r="J43" s="89" t="s">
        <v>124</v>
      </c>
      <c r="K43" s="89" t="s">
        <v>124</v>
      </c>
      <c r="L43" s="89" t="s">
        <v>124</v>
      </c>
      <c r="M43" s="89" t="s">
        <v>124</v>
      </c>
      <c r="N43" s="89">
        <f t="shared" si="0"/>
        <v>4.4000000000000004</v>
      </c>
    </row>
  </sheetData>
  <conditionalFormatting sqref="B2:M43">
    <cfRule type="cellIs" dxfId="0" priority="3" stopIfTrue="1" operator="notEqual">
      <formula>"N.D."</formula>
    </cfRule>
  </conditionalFormatting>
  <conditionalFormatting sqref="N2:N29">
    <cfRule type="cellIs" priority="2" operator="greaterThan">
      <formula>0</formula>
    </cfRule>
  </conditionalFormatting>
  <conditionalFormatting sqref="N30:N43">
    <cfRule type="cellIs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139D-4D0A-423E-8B9A-5584FEE49F3B}">
  <dimension ref="A1:K89"/>
  <sheetViews>
    <sheetView topLeftCell="D1" workbookViewId="0">
      <selection activeCell="L1" sqref="L1:R1048576"/>
    </sheetView>
  </sheetViews>
  <sheetFormatPr defaultRowHeight="15" x14ac:dyDescent="0.25"/>
  <sheetData>
    <row r="1" spans="1:11" ht="15.75" x14ac:dyDescent="0.25">
      <c r="A1" s="90" t="s">
        <v>52</v>
      </c>
      <c r="B1" s="91" t="s">
        <v>176</v>
      </c>
      <c r="C1" s="91" t="s">
        <v>178</v>
      </c>
      <c r="D1" s="91" t="s">
        <v>179</v>
      </c>
      <c r="E1" s="91" t="s">
        <v>180</v>
      </c>
      <c r="F1" s="91" t="s">
        <v>181</v>
      </c>
      <c r="G1" s="91" t="s">
        <v>116</v>
      </c>
      <c r="H1" s="91" t="s">
        <v>182</v>
      </c>
      <c r="I1" s="91" t="s">
        <v>183</v>
      </c>
      <c r="J1" s="92" t="s">
        <v>184</v>
      </c>
      <c r="K1" s="92" t="s">
        <v>185</v>
      </c>
    </row>
    <row r="2" spans="1:11" x14ac:dyDescent="0.25">
      <c r="A2" t="s">
        <v>53</v>
      </c>
      <c r="B2" s="12" t="s">
        <v>38</v>
      </c>
      <c r="C2" s="12">
        <v>0.25</v>
      </c>
      <c r="D2" s="93">
        <f>C2*0.3048</f>
        <v>7.6200000000000004E-2</v>
      </c>
      <c r="E2" s="93" t="s">
        <v>188</v>
      </c>
      <c r="F2" s="93" t="b">
        <v>0</v>
      </c>
      <c r="G2" s="12">
        <v>31.67</v>
      </c>
      <c r="H2" s="93">
        <v>1.4355362701001</v>
      </c>
      <c r="I2" s="93">
        <f>(1-(H2/2.65))*100</f>
        <v>45.828819996222634</v>
      </c>
      <c r="J2" s="93">
        <f>H2*G2</f>
        <v>45.463433674070167</v>
      </c>
      <c r="K2" s="93">
        <f>J2/I2</f>
        <v>0.99202714968042849</v>
      </c>
    </row>
    <row r="3" spans="1:11" x14ac:dyDescent="0.25">
      <c r="A3" t="s">
        <v>53</v>
      </c>
      <c r="B3" s="12" t="s">
        <v>39</v>
      </c>
      <c r="C3" s="12">
        <v>1</v>
      </c>
      <c r="D3" s="93">
        <f t="shared" ref="D3:D66" si="0">C3*0.3048</f>
        <v>0.30480000000000002</v>
      </c>
      <c r="E3" s="93" t="s">
        <v>188</v>
      </c>
      <c r="F3" s="93" t="b">
        <v>0</v>
      </c>
      <c r="G3" s="12">
        <v>19.3</v>
      </c>
      <c r="H3" s="93">
        <v>1.4927188593751259</v>
      </c>
      <c r="I3" s="93">
        <f t="shared" ref="I3:I66" si="1">(1-(H3/2.65))*100</f>
        <v>43.67098643867449</v>
      </c>
      <c r="J3" s="93">
        <f t="shared" ref="J3:J66" si="2">H3*G3</f>
        <v>28.809473985939931</v>
      </c>
      <c r="K3" s="93">
        <f t="shared" ref="K3:K66" si="3">J3/I3</f>
        <v>0.65969368533490724</v>
      </c>
    </row>
    <row r="4" spans="1:11" x14ac:dyDescent="0.25">
      <c r="A4" t="s">
        <v>53</v>
      </c>
      <c r="B4" s="12" t="s">
        <v>40</v>
      </c>
      <c r="C4" s="12">
        <v>2.5</v>
      </c>
      <c r="D4" s="93">
        <f t="shared" si="0"/>
        <v>0.76200000000000001</v>
      </c>
      <c r="E4" s="93" t="s">
        <v>188</v>
      </c>
      <c r="F4" s="93" t="b">
        <v>0</v>
      </c>
      <c r="G4" s="12">
        <v>19.3</v>
      </c>
      <c r="H4" s="93">
        <v>1.5421976263642008</v>
      </c>
      <c r="I4" s="93">
        <f t="shared" si="1"/>
        <v>41.803863156067891</v>
      </c>
      <c r="J4" s="93">
        <f t="shared" si="2"/>
        <v>29.764414188829075</v>
      </c>
      <c r="K4" s="93">
        <f t="shared" si="3"/>
        <v>0.71200152190979338</v>
      </c>
    </row>
    <row r="5" spans="1:11" x14ac:dyDescent="0.25">
      <c r="A5" t="s">
        <v>53</v>
      </c>
      <c r="B5" s="12" t="s">
        <v>189</v>
      </c>
      <c r="C5" s="12">
        <v>3.5</v>
      </c>
      <c r="D5" s="93">
        <f t="shared" si="0"/>
        <v>1.0668</v>
      </c>
      <c r="E5" s="93" t="s">
        <v>188</v>
      </c>
      <c r="F5" s="93" t="b">
        <v>0</v>
      </c>
      <c r="G5" s="12">
        <v>19.46</v>
      </c>
      <c r="H5" s="93">
        <v>1.2341941945560595</v>
      </c>
      <c r="I5" s="93">
        <f t="shared" si="1"/>
        <v>53.426634167695866</v>
      </c>
      <c r="J5" s="93">
        <f t="shared" si="2"/>
        <v>24.017419026060917</v>
      </c>
      <c r="K5" s="93">
        <f t="shared" si="3"/>
        <v>0.44954018534416534</v>
      </c>
    </row>
    <row r="6" spans="1:11" x14ac:dyDescent="0.25">
      <c r="A6" t="s">
        <v>53</v>
      </c>
      <c r="B6" s="12" t="s">
        <v>41</v>
      </c>
      <c r="C6" s="12">
        <v>5.166666666666667</v>
      </c>
      <c r="D6" s="93">
        <f t="shared" si="0"/>
        <v>1.5748000000000002</v>
      </c>
      <c r="E6" s="93" t="s">
        <v>188</v>
      </c>
      <c r="F6" s="93" t="b">
        <v>0</v>
      </c>
      <c r="G6" s="12">
        <v>5.97</v>
      </c>
      <c r="H6" s="93">
        <v>1.7196158864085171</v>
      </c>
      <c r="I6" s="93">
        <f t="shared" si="1"/>
        <v>35.108834475150296</v>
      </c>
      <c r="J6" s="93">
        <f t="shared" si="2"/>
        <v>10.266106841858846</v>
      </c>
      <c r="K6" s="93">
        <f t="shared" si="3"/>
        <v>0.29240807891600906</v>
      </c>
    </row>
    <row r="7" spans="1:11" x14ac:dyDescent="0.25">
      <c r="A7" t="s">
        <v>53</v>
      </c>
      <c r="B7" s="12" t="s">
        <v>190</v>
      </c>
      <c r="C7" s="12">
        <v>5.666666666666667</v>
      </c>
      <c r="D7" s="93">
        <f t="shared" si="0"/>
        <v>1.7272000000000001</v>
      </c>
      <c r="E7" s="93" t="s">
        <v>188</v>
      </c>
      <c r="F7" s="93" t="b">
        <v>0</v>
      </c>
      <c r="G7" s="12">
        <v>23.79</v>
      </c>
      <c r="H7" s="93">
        <v>1.7343041629502878</v>
      </c>
      <c r="I7" s="93">
        <f t="shared" si="1"/>
        <v>34.554559888668379</v>
      </c>
      <c r="J7" s="93">
        <f t="shared" si="2"/>
        <v>41.259096036587344</v>
      </c>
      <c r="K7" s="93">
        <f t="shared" si="3"/>
        <v>1.1940275370174114</v>
      </c>
    </row>
    <row r="8" spans="1:11" x14ac:dyDescent="0.25">
      <c r="A8" t="s">
        <v>53</v>
      </c>
      <c r="B8" s="12" t="s">
        <v>191</v>
      </c>
      <c r="C8" s="12">
        <v>7.5</v>
      </c>
      <c r="D8" s="93">
        <f t="shared" si="0"/>
        <v>2.286</v>
      </c>
      <c r="E8" s="93" t="s">
        <v>188</v>
      </c>
      <c r="F8" s="93" t="b">
        <v>0</v>
      </c>
      <c r="G8" s="12">
        <v>26.46</v>
      </c>
      <c r="H8" s="93">
        <v>1.4899734217556109</v>
      </c>
      <c r="I8" s="93">
        <f t="shared" si="1"/>
        <v>43.774587858278835</v>
      </c>
      <c r="J8" s="93">
        <f t="shared" si="2"/>
        <v>39.424696739653463</v>
      </c>
      <c r="K8" s="93">
        <f t="shared" si="3"/>
        <v>0.9006297641748624</v>
      </c>
    </row>
    <row r="9" spans="1:11" x14ac:dyDescent="0.25">
      <c r="A9" t="s">
        <v>53</v>
      </c>
      <c r="B9" s="12" t="s">
        <v>42</v>
      </c>
      <c r="C9" s="12">
        <v>8</v>
      </c>
      <c r="D9" s="93">
        <f t="shared" si="0"/>
        <v>2.4384000000000001</v>
      </c>
      <c r="E9" s="93" t="s">
        <v>188</v>
      </c>
      <c r="F9" s="93" t="b">
        <v>0</v>
      </c>
      <c r="G9" s="12">
        <v>32.5</v>
      </c>
      <c r="H9" s="93">
        <v>1.5256708089945514</v>
      </c>
      <c r="I9" s="93">
        <f t="shared" si="1"/>
        <v>42.427516641715037</v>
      </c>
      <c r="J9" s="93">
        <f t="shared" si="2"/>
        <v>49.58430129232292</v>
      </c>
      <c r="K9" s="93">
        <f t="shared" si="3"/>
        <v>1.1686826196085038</v>
      </c>
    </row>
    <row r="10" spans="1:11" x14ac:dyDescent="0.25">
      <c r="A10" t="s">
        <v>53</v>
      </c>
      <c r="B10" s="12" t="s">
        <v>43</v>
      </c>
      <c r="C10" s="12">
        <v>10.333333333333334</v>
      </c>
      <c r="D10" s="93">
        <f t="shared" si="0"/>
        <v>3.1496000000000004</v>
      </c>
      <c r="E10" s="93" t="s">
        <v>188</v>
      </c>
      <c r="F10" s="93" t="b">
        <v>0</v>
      </c>
      <c r="G10" s="12">
        <v>28.04</v>
      </c>
      <c r="H10" s="93">
        <v>1.6089707742581816</v>
      </c>
      <c r="I10" s="93">
        <f t="shared" si="1"/>
        <v>39.284121726106356</v>
      </c>
      <c r="J10" s="93">
        <f t="shared" si="2"/>
        <v>45.115540510199409</v>
      </c>
      <c r="K10" s="93">
        <f t="shared" si="3"/>
        <v>1.14844213203366</v>
      </c>
    </row>
    <row r="11" spans="1:11" x14ac:dyDescent="0.25">
      <c r="A11" t="s">
        <v>53</v>
      </c>
      <c r="B11" s="12" t="s">
        <v>192</v>
      </c>
      <c r="C11" s="12">
        <v>11.5</v>
      </c>
      <c r="D11" s="93">
        <f t="shared" si="0"/>
        <v>3.5052000000000003</v>
      </c>
      <c r="E11" s="93" t="s">
        <v>188</v>
      </c>
      <c r="F11" s="93" t="b">
        <v>0</v>
      </c>
      <c r="G11" s="12">
        <v>25.66</v>
      </c>
      <c r="H11" s="12">
        <v>1.65</v>
      </c>
      <c r="I11" s="93">
        <f t="shared" si="1"/>
        <v>37.735849056603776</v>
      </c>
      <c r="J11" s="93">
        <f t="shared" si="2"/>
        <v>42.338999999999999</v>
      </c>
      <c r="K11" s="93">
        <f t="shared" si="3"/>
        <v>1.1219834999999998</v>
      </c>
    </row>
    <row r="12" spans="1:11" x14ac:dyDescent="0.25">
      <c r="A12" t="s">
        <v>53</v>
      </c>
      <c r="B12" s="12" t="s">
        <v>44</v>
      </c>
      <c r="C12" s="12">
        <v>15.333333333333334</v>
      </c>
      <c r="D12" s="93">
        <f t="shared" si="0"/>
        <v>4.6736000000000004</v>
      </c>
      <c r="E12" s="93" t="s">
        <v>188</v>
      </c>
      <c r="F12" s="93" t="b">
        <v>0</v>
      </c>
      <c r="G12" s="12">
        <v>30.82</v>
      </c>
      <c r="H12" s="12">
        <v>1.6</v>
      </c>
      <c r="I12" s="93">
        <f t="shared" si="1"/>
        <v>39.622641509433954</v>
      </c>
      <c r="J12" s="93">
        <f t="shared" si="2"/>
        <v>49.312000000000005</v>
      </c>
      <c r="K12" s="93">
        <f t="shared" si="3"/>
        <v>1.2445409523809527</v>
      </c>
    </row>
    <row r="13" spans="1:11" x14ac:dyDescent="0.25">
      <c r="A13" t="s">
        <v>53</v>
      </c>
      <c r="B13" s="12" t="s">
        <v>45</v>
      </c>
      <c r="C13" s="12">
        <v>16</v>
      </c>
      <c r="D13" s="93">
        <f t="shared" si="0"/>
        <v>4.8768000000000002</v>
      </c>
      <c r="E13" s="93" t="s">
        <v>188</v>
      </c>
      <c r="F13" s="93" t="b">
        <v>0</v>
      </c>
      <c r="G13" s="12">
        <v>28.97</v>
      </c>
      <c r="H13" s="12">
        <v>1.61</v>
      </c>
      <c r="I13" s="93">
        <f t="shared" si="1"/>
        <v>39.245283018867916</v>
      </c>
      <c r="J13" s="93">
        <f t="shared" si="2"/>
        <v>46.6417</v>
      </c>
      <c r="K13" s="93">
        <f t="shared" si="3"/>
        <v>1.1884663942307696</v>
      </c>
    </row>
    <row r="14" spans="1:11" x14ac:dyDescent="0.25">
      <c r="A14" t="s">
        <v>53</v>
      </c>
      <c r="B14" s="12" t="s">
        <v>193</v>
      </c>
      <c r="C14" s="12">
        <v>16.416666666666668</v>
      </c>
      <c r="D14" s="93">
        <f t="shared" si="0"/>
        <v>5.0038000000000009</v>
      </c>
      <c r="E14" s="93" t="s">
        <v>188</v>
      </c>
      <c r="F14" s="93" t="b">
        <v>0</v>
      </c>
      <c r="G14" s="12">
        <v>30.52</v>
      </c>
      <c r="H14" s="12">
        <v>1.63</v>
      </c>
      <c r="I14" s="93">
        <f t="shared" si="1"/>
        <v>38.490566037735853</v>
      </c>
      <c r="J14" s="93">
        <f t="shared" si="2"/>
        <v>49.747599999999998</v>
      </c>
      <c r="K14" s="93">
        <f t="shared" si="3"/>
        <v>1.292462156862745</v>
      </c>
    </row>
    <row r="15" spans="1:11" x14ac:dyDescent="0.25">
      <c r="A15" t="s">
        <v>54</v>
      </c>
      <c r="B15" s="12" t="s">
        <v>11</v>
      </c>
      <c r="C15" s="12">
        <v>0.25</v>
      </c>
      <c r="D15" s="93">
        <f t="shared" si="0"/>
        <v>7.6200000000000004E-2</v>
      </c>
      <c r="E15" s="93" t="s">
        <v>194</v>
      </c>
      <c r="F15" s="93" t="b">
        <v>1</v>
      </c>
      <c r="G15" s="12">
        <v>16.420000000000002</v>
      </c>
      <c r="H15" s="12">
        <v>1.42</v>
      </c>
      <c r="I15" s="93">
        <f t="shared" si="1"/>
        <v>46.415094339622641</v>
      </c>
      <c r="J15" s="93">
        <f t="shared" si="2"/>
        <v>23.316400000000002</v>
      </c>
      <c r="K15" s="93">
        <f t="shared" si="3"/>
        <v>0.50234520325203258</v>
      </c>
    </row>
    <row r="16" spans="1:11" x14ac:dyDescent="0.25">
      <c r="A16" t="s">
        <v>54</v>
      </c>
      <c r="B16" s="12" t="s">
        <v>14</v>
      </c>
      <c r="C16" s="12">
        <v>0.75</v>
      </c>
      <c r="D16" s="93">
        <f t="shared" si="0"/>
        <v>0.22860000000000003</v>
      </c>
      <c r="E16" s="93" t="s">
        <v>194</v>
      </c>
      <c r="F16" s="93" t="b">
        <v>1</v>
      </c>
      <c r="G16" s="12">
        <v>14.54</v>
      </c>
      <c r="H16" s="12">
        <v>1.43</v>
      </c>
      <c r="I16" s="93">
        <f t="shared" si="1"/>
        <v>46.037735849056602</v>
      </c>
      <c r="J16" s="93">
        <f t="shared" si="2"/>
        <v>20.792199999999998</v>
      </c>
      <c r="K16" s="93">
        <f t="shared" si="3"/>
        <v>0.45163385245901633</v>
      </c>
    </row>
    <row r="17" spans="1:11" x14ac:dyDescent="0.25">
      <c r="A17" t="s">
        <v>54</v>
      </c>
      <c r="B17" s="12" t="s">
        <v>16</v>
      </c>
      <c r="C17" s="12">
        <v>1.0833333333333333</v>
      </c>
      <c r="D17" s="93">
        <f t="shared" si="0"/>
        <v>0.33019999999999999</v>
      </c>
      <c r="E17" s="93" t="s">
        <v>194</v>
      </c>
      <c r="F17" s="93" t="b">
        <v>1</v>
      </c>
      <c r="G17" s="12">
        <v>18.93</v>
      </c>
      <c r="H17" s="12">
        <v>1.41</v>
      </c>
      <c r="I17" s="93">
        <f t="shared" si="1"/>
        <v>46.79245283018868</v>
      </c>
      <c r="J17" s="93">
        <f t="shared" si="2"/>
        <v>26.691299999999998</v>
      </c>
      <c r="K17" s="93">
        <f t="shared" si="3"/>
        <v>0.57041891129032252</v>
      </c>
    </row>
    <row r="18" spans="1:11" x14ac:dyDescent="0.25">
      <c r="A18" t="s">
        <v>54</v>
      </c>
      <c r="B18" s="12" t="s">
        <v>195</v>
      </c>
      <c r="C18" s="12">
        <v>2.3333333333333335</v>
      </c>
      <c r="D18" s="93">
        <f t="shared" si="0"/>
        <v>0.71120000000000005</v>
      </c>
      <c r="E18" s="93" t="s">
        <v>194</v>
      </c>
      <c r="F18" s="93" t="b">
        <v>1</v>
      </c>
      <c r="G18" s="12">
        <v>16.559999999999999</v>
      </c>
      <c r="H18" s="12">
        <v>1.45</v>
      </c>
      <c r="I18" s="93">
        <f t="shared" si="1"/>
        <v>45.283018867924532</v>
      </c>
      <c r="J18" s="93">
        <f t="shared" si="2"/>
        <v>24.011999999999997</v>
      </c>
      <c r="K18" s="93">
        <f t="shared" si="3"/>
        <v>0.53026499999999988</v>
      </c>
    </row>
    <row r="19" spans="1:11" x14ac:dyDescent="0.25">
      <c r="A19" t="s">
        <v>54</v>
      </c>
      <c r="B19" s="12" t="s">
        <v>196</v>
      </c>
      <c r="C19" s="12">
        <v>3</v>
      </c>
      <c r="D19" s="93">
        <f t="shared" si="0"/>
        <v>0.9144000000000001</v>
      </c>
      <c r="E19" s="93" t="s">
        <v>194</v>
      </c>
      <c r="F19" s="93" t="b">
        <v>1</v>
      </c>
      <c r="G19" s="12">
        <v>18.8</v>
      </c>
      <c r="H19" s="12">
        <v>1.5</v>
      </c>
      <c r="I19" s="93">
        <f t="shared" si="1"/>
        <v>43.39622641509434</v>
      </c>
      <c r="J19" s="93">
        <f t="shared" si="2"/>
        <v>28.200000000000003</v>
      </c>
      <c r="K19" s="93">
        <f t="shared" si="3"/>
        <v>0.64982608695652178</v>
      </c>
    </row>
    <row r="20" spans="1:11" x14ac:dyDescent="0.25">
      <c r="A20" t="s">
        <v>54</v>
      </c>
      <c r="B20" s="12" t="s">
        <v>18</v>
      </c>
      <c r="C20" s="12">
        <v>4.416666666666667</v>
      </c>
      <c r="D20" s="93">
        <f t="shared" si="0"/>
        <v>1.3462000000000001</v>
      </c>
      <c r="E20" s="93" t="s">
        <v>194</v>
      </c>
      <c r="F20" s="93" t="b">
        <v>1</v>
      </c>
      <c r="G20" s="12">
        <v>12.67</v>
      </c>
      <c r="H20" s="12">
        <v>1.53</v>
      </c>
      <c r="I20" s="93">
        <f t="shared" si="1"/>
        <v>42.264150943396231</v>
      </c>
      <c r="J20" s="93">
        <f t="shared" si="2"/>
        <v>19.385100000000001</v>
      </c>
      <c r="K20" s="93">
        <f t="shared" si="3"/>
        <v>0.45866531249999998</v>
      </c>
    </row>
    <row r="21" spans="1:11" x14ac:dyDescent="0.25">
      <c r="A21" t="s">
        <v>54</v>
      </c>
      <c r="B21" s="12" t="s">
        <v>197</v>
      </c>
      <c r="C21" s="12">
        <v>5.25</v>
      </c>
      <c r="D21" s="93">
        <f t="shared" si="0"/>
        <v>1.6002000000000001</v>
      </c>
      <c r="E21" s="93" t="s">
        <v>194</v>
      </c>
      <c r="F21" s="93" t="b">
        <v>1</v>
      </c>
      <c r="G21" s="12">
        <v>15.61</v>
      </c>
      <c r="H21" s="12">
        <v>1.54</v>
      </c>
      <c r="I21" s="93">
        <f t="shared" si="1"/>
        <v>41.886792452830193</v>
      </c>
      <c r="J21" s="93">
        <f t="shared" si="2"/>
        <v>24.039400000000001</v>
      </c>
      <c r="K21" s="93">
        <f t="shared" si="3"/>
        <v>0.57391360360360355</v>
      </c>
    </row>
    <row r="22" spans="1:11" x14ac:dyDescent="0.25">
      <c r="A22" t="s">
        <v>54</v>
      </c>
      <c r="B22" s="12" t="s">
        <v>19</v>
      </c>
      <c r="C22" s="12">
        <v>6.25</v>
      </c>
      <c r="D22" s="93">
        <f t="shared" si="0"/>
        <v>1.905</v>
      </c>
      <c r="E22" s="93" t="s">
        <v>194</v>
      </c>
      <c r="F22" s="93" t="b">
        <v>1</v>
      </c>
      <c r="G22" s="12">
        <v>13.96</v>
      </c>
      <c r="H22" s="12">
        <v>1.26</v>
      </c>
      <c r="I22" s="93">
        <f t="shared" si="1"/>
        <v>52.452830188679243</v>
      </c>
      <c r="J22" s="93">
        <f t="shared" si="2"/>
        <v>17.589600000000001</v>
      </c>
      <c r="K22" s="93">
        <f t="shared" si="3"/>
        <v>0.33534129496402881</v>
      </c>
    </row>
    <row r="23" spans="1:11" x14ac:dyDescent="0.25">
      <c r="A23" t="s">
        <v>54</v>
      </c>
      <c r="B23" s="12" t="s">
        <v>198</v>
      </c>
      <c r="C23" s="12">
        <v>6.666666666666667</v>
      </c>
      <c r="D23" s="93">
        <f t="shared" si="0"/>
        <v>2.032</v>
      </c>
      <c r="E23" s="93" t="s">
        <v>194</v>
      </c>
      <c r="F23" s="93" t="b">
        <v>1</v>
      </c>
      <c r="G23" s="12">
        <v>14.97</v>
      </c>
      <c r="H23" s="12">
        <v>1.47</v>
      </c>
      <c r="I23" s="93">
        <f t="shared" si="1"/>
        <v>44.528301886792455</v>
      </c>
      <c r="J23" s="93">
        <f t="shared" si="2"/>
        <v>22.0059</v>
      </c>
      <c r="K23" s="93">
        <f t="shared" si="3"/>
        <v>0.49420029661016945</v>
      </c>
    </row>
    <row r="24" spans="1:11" x14ac:dyDescent="0.25">
      <c r="A24" t="s">
        <v>54</v>
      </c>
      <c r="B24" s="12" t="s">
        <v>199</v>
      </c>
      <c r="C24" s="12">
        <v>8.25</v>
      </c>
      <c r="D24" s="93">
        <f t="shared" si="0"/>
        <v>2.5146000000000002</v>
      </c>
      <c r="E24" s="93" t="s">
        <v>194</v>
      </c>
      <c r="F24" s="93" t="b">
        <v>1</v>
      </c>
      <c r="G24" s="12">
        <v>16.850000000000001</v>
      </c>
      <c r="H24" s="12">
        <v>1.56</v>
      </c>
      <c r="I24" s="93">
        <f t="shared" si="1"/>
        <v>41.132075471698101</v>
      </c>
      <c r="J24" s="93">
        <f t="shared" si="2"/>
        <v>26.286000000000001</v>
      </c>
      <c r="K24" s="93">
        <f t="shared" si="3"/>
        <v>0.63906330275229384</v>
      </c>
    </row>
    <row r="25" spans="1:11" x14ac:dyDescent="0.25">
      <c r="A25" t="s">
        <v>54</v>
      </c>
      <c r="B25" s="12" t="s">
        <v>20</v>
      </c>
      <c r="C25" s="12">
        <v>8.5</v>
      </c>
      <c r="D25" s="93">
        <f t="shared" si="0"/>
        <v>2.5908000000000002</v>
      </c>
      <c r="E25" s="93" t="s">
        <v>194</v>
      </c>
      <c r="F25" s="93" t="b">
        <v>1</v>
      </c>
      <c r="G25" s="12">
        <v>16.82</v>
      </c>
      <c r="H25" s="12">
        <v>1.66</v>
      </c>
      <c r="I25" s="93">
        <f t="shared" si="1"/>
        <v>37.358490566037737</v>
      </c>
      <c r="J25" s="93">
        <f t="shared" si="2"/>
        <v>27.921199999999999</v>
      </c>
      <c r="K25" s="93">
        <f t="shared" si="3"/>
        <v>0.74738565656565648</v>
      </c>
    </row>
    <row r="26" spans="1:11" x14ac:dyDescent="0.25">
      <c r="A26" t="s">
        <v>54</v>
      </c>
      <c r="B26" s="12" t="s">
        <v>112</v>
      </c>
      <c r="C26" s="12">
        <v>10.333333333333334</v>
      </c>
      <c r="D26" s="93">
        <f t="shared" si="0"/>
        <v>3.1496000000000004</v>
      </c>
      <c r="E26" s="93" t="s">
        <v>194</v>
      </c>
      <c r="F26" s="93" t="b">
        <v>1</v>
      </c>
      <c r="G26" s="12">
        <v>13.78</v>
      </c>
      <c r="H26" s="12">
        <v>1.65</v>
      </c>
      <c r="I26" s="93">
        <f t="shared" si="1"/>
        <v>37.735849056603776</v>
      </c>
      <c r="J26" s="93">
        <f t="shared" si="2"/>
        <v>22.736999999999998</v>
      </c>
      <c r="K26" s="93">
        <f t="shared" si="3"/>
        <v>0.60253049999999997</v>
      </c>
    </row>
    <row r="27" spans="1:11" x14ac:dyDescent="0.25">
      <c r="A27" t="s">
        <v>54</v>
      </c>
      <c r="B27" s="12" t="s">
        <v>200</v>
      </c>
      <c r="C27" s="12">
        <v>11.416666666666666</v>
      </c>
      <c r="D27" s="93">
        <f t="shared" si="0"/>
        <v>3.4798</v>
      </c>
      <c r="E27" s="93" t="s">
        <v>194</v>
      </c>
      <c r="F27" s="93" t="b">
        <v>1</v>
      </c>
      <c r="G27" s="12">
        <v>28.89</v>
      </c>
      <c r="H27" s="12">
        <v>1.71</v>
      </c>
      <c r="I27" s="93">
        <f t="shared" si="1"/>
        <v>35.471698113207552</v>
      </c>
      <c r="J27" s="93">
        <f t="shared" si="2"/>
        <v>49.401899999999998</v>
      </c>
      <c r="K27" s="93">
        <f t="shared" si="3"/>
        <v>1.3927131382978721</v>
      </c>
    </row>
    <row r="28" spans="1:11" x14ac:dyDescent="0.25">
      <c r="A28" t="s">
        <v>54</v>
      </c>
      <c r="B28" s="12" t="s">
        <v>201</v>
      </c>
      <c r="C28" s="12">
        <v>12.416666666666666</v>
      </c>
      <c r="D28" s="93">
        <f t="shared" si="0"/>
        <v>3.7846000000000002</v>
      </c>
      <c r="E28" s="93" t="s">
        <v>194</v>
      </c>
      <c r="F28" s="93" t="b">
        <v>1</v>
      </c>
      <c r="G28" s="12">
        <v>18.940000000000001</v>
      </c>
      <c r="H28" s="12">
        <v>1.75</v>
      </c>
      <c r="I28" s="93">
        <f t="shared" si="1"/>
        <v>33.96226415094339</v>
      </c>
      <c r="J28" s="93">
        <f t="shared" si="2"/>
        <v>33.145000000000003</v>
      </c>
      <c r="K28" s="93">
        <f t="shared" si="3"/>
        <v>0.97593611111111134</v>
      </c>
    </row>
    <row r="29" spans="1:11" x14ac:dyDescent="0.25">
      <c r="A29" t="s">
        <v>54</v>
      </c>
      <c r="B29" s="12" t="s">
        <v>21</v>
      </c>
      <c r="C29" s="12">
        <v>13.5</v>
      </c>
      <c r="D29" s="93">
        <f t="shared" si="0"/>
        <v>4.1147999999999998</v>
      </c>
      <c r="E29" s="93" t="s">
        <v>194</v>
      </c>
      <c r="F29" s="93" t="b">
        <v>1</v>
      </c>
      <c r="G29" s="12">
        <v>30.14</v>
      </c>
      <c r="H29" s="12">
        <v>1.6</v>
      </c>
      <c r="I29" s="93">
        <f t="shared" si="1"/>
        <v>39.622641509433954</v>
      </c>
      <c r="J29" s="93">
        <f t="shared" si="2"/>
        <v>48.224000000000004</v>
      </c>
      <c r="K29" s="93">
        <f t="shared" si="3"/>
        <v>1.217081904761905</v>
      </c>
    </row>
    <row r="30" spans="1:11" x14ac:dyDescent="0.25">
      <c r="A30" t="s">
        <v>54</v>
      </c>
      <c r="B30" s="12" t="s">
        <v>22</v>
      </c>
      <c r="C30" s="12">
        <v>14.166666666666666</v>
      </c>
      <c r="D30" s="93">
        <f t="shared" si="0"/>
        <v>4.3179999999999996</v>
      </c>
      <c r="E30" s="93" t="s">
        <v>194</v>
      </c>
      <c r="F30" s="93" t="b">
        <v>1</v>
      </c>
      <c r="G30" s="12">
        <v>33.08</v>
      </c>
      <c r="H30" s="12">
        <v>1.59</v>
      </c>
      <c r="I30" s="93">
        <f t="shared" si="1"/>
        <v>39.999999999999993</v>
      </c>
      <c r="J30" s="93">
        <f t="shared" si="2"/>
        <v>52.597200000000001</v>
      </c>
      <c r="K30" s="93">
        <f t="shared" si="3"/>
        <v>1.3149300000000002</v>
      </c>
    </row>
    <row r="31" spans="1:11" x14ac:dyDescent="0.25">
      <c r="A31" t="s">
        <v>54</v>
      </c>
      <c r="B31" s="12" t="s">
        <v>202</v>
      </c>
      <c r="C31" s="12">
        <v>15</v>
      </c>
      <c r="D31" s="93">
        <f t="shared" si="0"/>
        <v>4.5720000000000001</v>
      </c>
      <c r="E31" s="93" t="s">
        <v>194</v>
      </c>
      <c r="F31" s="93" t="b">
        <v>1</v>
      </c>
      <c r="G31" s="12">
        <v>24.26</v>
      </c>
      <c r="H31" s="12">
        <v>1.55</v>
      </c>
      <c r="I31" s="93">
        <f t="shared" si="1"/>
        <v>41.509433962264154</v>
      </c>
      <c r="J31" s="93">
        <f t="shared" si="2"/>
        <v>37.603000000000002</v>
      </c>
      <c r="K31" s="93">
        <f t="shared" si="3"/>
        <v>0.90589045454545447</v>
      </c>
    </row>
    <row r="32" spans="1:11" x14ac:dyDescent="0.25">
      <c r="A32" t="s">
        <v>54</v>
      </c>
      <c r="B32" s="12" t="s">
        <v>203</v>
      </c>
      <c r="C32" s="12">
        <v>16</v>
      </c>
      <c r="D32" s="93">
        <f t="shared" si="0"/>
        <v>4.8768000000000002</v>
      </c>
      <c r="E32" s="93" t="s">
        <v>194</v>
      </c>
      <c r="F32" s="93" t="b">
        <v>1</v>
      </c>
      <c r="G32" s="12">
        <v>26.47</v>
      </c>
      <c r="H32" s="12">
        <v>1.56</v>
      </c>
      <c r="I32" s="93">
        <f t="shared" si="1"/>
        <v>41.132075471698101</v>
      </c>
      <c r="J32" s="93">
        <f t="shared" si="2"/>
        <v>41.293199999999999</v>
      </c>
      <c r="K32" s="93">
        <f t="shared" si="3"/>
        <v>1.0039172477064222</v>
      </c>
    </row>
    <row r="33" spans="1:11" x14ac:dyDescent="0.25">
      <c r="A33" t="s">
        <v>54</v>
      </c>
      <c r="B33" s="12" t="s">
        <v>23</v>
      </c>
      <c r="C33" s="12">
        <v>16.166666666666668</v>
      </c>
      <c r="D33" s="93">
        <f t="shared" si="0"/>
        <v>4.9276000000000009</v>
      </c>
      <c r="E33" s="93" t="s">
        <v>194</v>
      </c>
      <c r="F33" s="93" t="b">
        <v>1</v>
      </c>
      <c r="G33" s="12">
        <v>32.75</v>
      </c>
      <c r="H33" s="12">
        <v>1.52</v>
      </c>
      <c r="I33" s="93">
        <f t="shared" si="1"/>
        <v>42.641509433962263</v>
      </c>
      <c r="J33" s="93">
        <f t="shared" si="2"/>
        <v>49.78</v>
      </c>
      <c r="K33" s="93">
        <f t="shared" si="3"/>
        <v>1.1674070796460179</v>
      </c>
    </row>
    <row r="34" spans="1:11" x14ac:dyDescent="0.25">
      <c r="A34" t="s">
        <v>54</v>
      </c>
      <c r="B34" s="12" t="s">
        <v>204</v>
      </c>
      <c r="C34" s="12">
        <v>17</v>
      </c>
      <c r="D34" s="93">
        <f t="shared" si="0"/>
        <v>5.1816000000000004</v>
      </c>
      <c r="E34" s="93" t="s">
        <v>194</v>
      </c>
      <c r="F34" s="93" t="b">
        <v>1</v>
      </c>
      <c r="G34" s="12">
        <v>26.06</v>
      </c>
      <c r="H34" s="12">
        <v>1.61</v>
      </c>
      <c r="I34" s="93">
        <f t="shared" si="1"/>
        <v>39.245283018867916</v>
      </c>
      <c r="J34" s="93">
        <f t="shared" si="2"/>
        <v>41.956600000000002</v>
      </c>
      <c r="K34" s="93">
        <f t="shared" si="3"/>
        <v>1.0690864423076927</v>
      </c>
    </row>
    <row r="35" spans="1:11" x14ac:dyDescent="0.25">
      <c r="A35" t="s">
        <v>54</v>
      </c>
      <c r="B35" s="12" t="s">
        <v>24</v>
      </c>
      <c r="C35" s="12">
        <v>17.833333333333332</v>
      </c>
      <c r="D35" s="93">
        <f t="shared" si="0"/>
        <v>5.4356</v>
      </c>
      <c r="E35" s="93" t="s">
        <v>194</v>
      </c>
      <c r="F35" s="93" t="b">
        <v>1</v>
      </c>
      <c r="G35" s="12">
        <v>32.950000000000003</v>
      </c>
      <c r="H35" s="12">
        <v>1.62</v>
      </c>
      <c r="I35" s="93">
        <f t="shared" si="1"/>
        <v>38.867924528301877</v>
      </c>
      <c r="J35" s="93">
        <f t="shared" si="2"/>
        <v>53.379000000000005</v>
      </c>
      <c r="K35" s="93">
        <f t="shared" si="3"/>
        <v>1.3733432038834956</v>
      </c>
    </row>
    <row r="36" spans="1:11" x14ac:dyDescent="0.25">
      <c r="A36" t="s">
        <v>54</v>
      </c>
      <c r="B36" s="12" t="s">
        <v>205</v>
      </c>
      <c r="C36" s="12">
        <v>18.25</v>
      </c>
      <c r="D36" s="93">
        <f t="shared" si="0"/>
        <v>5.5626000000000007</v>
      </c>
      <c r="E36" s="93" t="s">
        <v>194</v>
      </c>
      <c r="F36" s="93" t="b">
        <v>1</v>
      </c>
      <c r="G36" s="12">
        <v>28.86</v>
      </c>
      <c r="H36" s="12">
        <v>1.59</v>
      </c>
      <c r="I36" s="93">
        <f t="shared" si="1"/>
        <v>39.999999999999993</v>
      </c>
      <c r="J36" s="93">
        <f t="shared" si="2"/>
        <v>45.8874</v>
      </c>
      <c r="K36" s="93">
        <f t="shared" si="3"/>
        <v>1.1471850000000001</v>
      </c>
    </row>
    <row r="37" spans="1:11" x14ac:dyDescent="0.25">
      <c r="A37" t="s">
        <v>54</v>
      </c>
      <c r="B37" s="12" t="s">
        <v>206</v>
      </c>
      <c r="C37" s="12">
        <v>19</v>
      </c>
      <c r="D37" s="93">
        <f t="shared" si="0"/>
        <v>5.7911999999999999</v>
      </c>
      <c r="E37" s="93" t="s">
        <v>194</v>
      </c>
      <c r="F37" s="93" t="b">
        <v>1</v>
      </c>
      <c r="G37" s="12">
        <v>28.91</v>
      </c>
      <c r="H37" s="12">
        <v>1.61</v>
      </c>
      <c r="I37" s="93">
        <f t="shared" si="1"/>
        <v>39.245283018867916</v>
      </c>
      <c r="J37" s="93">
        <f t="shared" si="2"/>
        <v>46.545100000000005</v>
      </c>
      <c r="K37" s="93">
        <f t="shared" si="3"/>
        <v>1.1860049519230773</v>
      </c>
    </row>
    <row r="38" spans="1:11" x14ac:dyDescent="0.25">
      <c r="A38" t="s">
        <v>54</v>
      </c>
      <c r="B38" s="12" t="s">
        <v>207</v>
      </c>
      <c r="C38" s="12">
        <v>20</v>
      </c>
      <c r="D38" s="93">
        <f t="shared" si="0"/>
        <v>6.0960000000000001</v>
      </c>
      <c r="E38" s="93" t="s">
        <v>194</v>
      </c>
      <c r="F38" s="93" t="b">
        <v>1</v>
      </c>
      <c r="G38" s="12">
        <v>27.49</v>
      </c>
      <c r="H38" s="12">
        <v>1.71</v>
      </c>
      <c r="I38" s="93">
        <f t="shared" si="1"/>
        <v>35.471698113207552</v>
      </c>
      <c r="J38" s="93">
        <f t="shared" si="2"/>
        <v>47.007899999999999</v>
      </c>
      <c r="K38" s="93">
        <f t="shared" si="3"/>
        <v>1.3252227127659573</v>
      </c>
    </row>
    <row r="39" spans="1:11" x14ac:dyDescent="0.25">
      <c r="A39" t="s">
        <v>54</v>
      </c>
      <c r="B39" s="12" t="s">
        <v>12</v>
      </c>
      <c r="C39" s="12">
        <v>20.333333333333332</v>
      </c>
      <c r="D39" s="93">
        <f t="shared" si="0"/>
        <v>6.1975999999999996</v>
      </c>
      <c r="E39" s="93" t="s">
        <v>194</v>
      </c>
      <c r="F39" s="93" t="b">
        <v>1</v>
      </c>
      <c r="G39" s="12">
        <v>30.93</v>
      </c>
      <c r="H39" s="12">
        <v>1.69</v>
      </c>
      <c r="I39" s="93">
        <f t="shared" si="1"/>
        <v>36.226415094339629</v>
      </c>
      <c r="J39" s="93">
        <f t="shared" si="2"/>
        <v>52.271699999999996</v>
      </c>
      <c r="K39" s="93">
        <f t="shared" si="3"/>
        <v>1.4429167187499996</v>
      </c>
    </row>
    <row r="40" spans="1:11" x14ac:dyDescent="0.25">
      <c r="A40" t="s">
        <v>54</v>
      </c>
      <c r="B40" s="12" t="s">
        <v>208</v>
      </c>
      <c r="C40" s="12">
        <v>20.833333333333332</v>
      </c>
      <c r="D40" s="93">
        <f t="shared" si="0"/>
        <v>6.35</v>
      </c>
      <c r="E40" s="93" t="s">
        <v>194</v>
      </c>
      <c r="F40" s="93" t="b">
        <v>1</v>
      </c>
      <c r="G40" s="12">
        <v>24.73</v>
      </c>
      <c r="H40" s="12">
        <v>1.62</v>
      </c>
      <c r="I40" s="93">
        <f t="shared" si="1"/>
        <v>38.867924528301877</v>
      </c>
      <c r="J40" s="93">
        <f t="shared" si="2"/>
        <v>40.062600000000003</v>
      </c>
      <c r="K40" s="93">
        <f t="shared" si="3"/>
        <v>1.0307367961165053</v>
      </c>
    </row>
    <row r="41" spans="1:11" x14ac:dyDescent="0.25">
      <c r="A41" t="s">
        <v>54</v>
      </c>
      <c r="B41" s="12" t="s">
        <v>13</v>
      </c>
      <c r="C41" s="12">
        <v>21.416666666666668</v>
      </c>
      <c r="D41" s="93">
        <f t="shared" si="0"/>
        <v>6.5278000000000009</v>
      </c>
      <c r="E41" s="93" t="s">
        <v>194</v>
      </c>
      <c r="F41" s="93" t="b">
        <v>1</v>
      </c>
      <c r="G41" s="12">
        <v>15.27</v>
      </c>
      <c r="H41" s="12">
        <v>1.66</v>
      </c>
      <c r="I41" s="93">
        <f t="shared" si="1"/>
        <v>37.358490566037737</v>
      </c>
      <c r="J41" s="93">
        <f t="shared" si="2"/>
        <v>25.348199999999999</v>
      </c>
      <c r="K41" s="93">
        <f t="shared" si="3"/>
        <v>0.67851242424242419</v>
      </c>
    </row>
    <row r="42" spans="1:11" x14ac:dyDescent="0.25">
      <c r="A42" t="s">
        <v>54</v>
      </c>
      <c r="B42" s="12" t="s">
        <v>209</v>
      </c>
      <c r="C42" s="12">
        <v>22.333333333333332</v>
      </c>
      <c r="D42" s="93">
        <f t="shared" si="0"/>
        <v>6.8071999999999999</v>
      </c>
      <c r="E42" s="93" t="s">
        <v>194</v>
      </c>
      <c r="F42" s="93" t="b">
        <v>1</v>
      </c>
      <c r="G42" s="12">
        <v>18.45</v>
      </c>
      <c r="H42" s="12">
        <v>1.58</v>
      </c>
      <c r="I42" s="93">
        <f t="shared" si="1"/>
        <v>40.377358490566031</v>
      </c>
      <c r="J42" s="93">
        <f t="shared" si="2"/>
        <v>29.151</v>
      </c>
      <c r="K42" s="93">
        <f t="shared" si="3"/>
        <v>0.72196401869158888</v>
      </c>
    </row>
    <row r="43" spans="1:11" x14ac:dyDescent="0.25">
      <c r="A43" t="s">
        <v>54</v>
      </c>
      <c r="B43" s="12" t="s">
        <v>210</v>
      </c>
      <c r="C43" s="12">
        <v>22.833333333333332</v>
      </c>
      <c r="D43" s="93">
        <f t="shared" si="0"/>
        <v>6.9596</v>
      </c>
      <c r="E43" s="93" t="s">
        <v>194</v>
      </c>
      <c r="F43" s="93" t="b">
        <v>1</v>
      </c>
      <c r="G43" s="12">
        <v>14.63</v>
      </c>
      <c r="H43" s="12">
        <v>1.57</v>
      </c>
      <c r="I43" s="93">
        <f t="shared" si="1"/>
        <v>40.754716981132063</v>
      </c>
      <c r="J43" s="93">
        <f t="shared" si="2"/>
        <v>22.969100000000001</v>
      </c>
      <c r="K43" s="93">
        <f t="shared" si="3"/>
        <v>0.56359365740740763</v>
      </c>
    </row>
    <row r="44" spans="1:11" x14ac:dyDescent="0.25">
      <c r="A44" t="s">
        <v>54</v>
      </c>
      <c r="B44" s="12" t="s">
        <v>15</v>
      </c>
      <c r="C44" s="12">
        <v>23.25</v>
      </c>
      <c r="D44" s="93">
        <f t="shared" si="0"/>
        <v>7.0866000000000007</v>
      </c>
      <c r="E44" s="93" t="s">
        <v>194</v>
      </c>
      <c r="F44" s="93" t="b">
        <v>1</v>
      </c>
      <c r="G44" s="12">
        <v>27.93</v>
      </c>
      <c r="H44" s="12">
        <v>1.58</v>
      </c>
      <c r="I44" s="93">
        <f t="shared" si="1"/>
        <v>40.377358490566031</v>
      </c>
      <c r="J44" s="93">
        <f t="shared" si="2"/>
        <v>44.129400000000004</v>
      </c>
      <c r="K44" s="93">
        <f t="shared" si="3"/>
        <v>1.0929243925233647</v>
      </c>
    </row>
    <row r="45" spans="1:11" x14ac:dyDescent="0.25">
      <c r="A45" t="s">
        <v>54</v>
      </c>
      <c r="B45" s="12" t="s">
        <v>211</v>
      </c>
      <c r="C45" s="12">
        <v>24.333333333333332</v>
      </c>
      <c r="D45" s="93">
        <f t="shared" si="0"/>
        <v>7.4168000000000003</v>
      </c>
      <c r="E45" s="93" t="s">
        <v>194</v>
      </c>
      <c r="F45" s="93" t="b">
        <v>1</v>
      </c>
      <c r="G45" s="12">
        <v>22.58</v>
      </c>
      <c r="H45" s="12">
        <v>1.59</v>
      </c>
      <c r="I45" s="93">
        <f t="shared" si="1"/>
        <v>39.999999999999993</v>
      </c>
      <c r="J45" s="93">
        <f t="shared" si="2"/>
        <v>35.902200000000001</v>
      </c>
      <c r="K45" s="93">
        <f t="shared" si="3"/>
        <v>0.89755500000000021</v>
      </c>
    </row>
    <row r="46" spans="1:11" x14ac:dyDescent="0.25">
      <c r="A46" t="s">
        <v>54</v>
      </c>
      <c r="B46" s="12" t="s">
        <v>212</v>
      </c>
      <c r="C46" s="12">
        <v>25.166666666666668</v>
      </c>
      <c r="D46" s="93">
        <f t="shared" si="0"/>
        <v>7.6708000000000007</v>
      </c>
      <c r="E46" s="93" t="s">
        <v>194</v>
      </c>
      <c r="F46" s="93" t="b">
        <v>1</v>
      </c>
      <c r="G46" s="12">
        <v>16.82</v>
      </c>
      <c r="H46" s="12">
        <v>1.61</v>
      </c>
      <c r="I46" s="93">
        <f t="shared" si="1"/>
        <v>39.245283018867916</v>
      </c>
      <c r="J46" s="93">
        <f t="shared" si="2"/>
        <v>27.080200000000001</v>
      </c>
      <c r="K46" s="93">
        <f t="shared" si="3"/>
        <v>0.69002432692307714</v>
      </c>
    </row>
    <row r="47" spans="1:11" x14ac:dyDescent="0.25">
      <c r="A47" t="s">
        <v>54</v>
      </c>
      <c r="B47" s="12" t="s">
        <v>213</v>
      </c>
      <c r="C47" s="12">
        <v>25.75</v>
      </c>
      <c r="D47" s="93">
        <f t="shared" si="0"/>
        <v>7.8486000000000002</v>
      </c>
      <c r="E47" s="93" t="s">
        <v>194</v>
      </c>
      <c r="F47" s="93" t="b">
        <v>1</v>
      </c>
      <c r="G47" s="12">
        <v>26.04</v>
      </c>
      <c r="H47" s="12">
        <v>1.71</v>
      </c>
      <c r="I47" s="93">
        <f t="shared" si="1"/>
        <v>35.471698113207552</v>
      </c>
      <c r="J47" s="93">
        <f t="shared" si="2"/>
        <v>44.528399999999998</v>
      </c>
      <c r="K47" s="93">
        <f t="shared" si="3"/>
        <v>1.2553219148936168</v>
      </c>
    </row>
    <row r="48" spans="1:11" x14ac:dyDescent="0.25">
      <c r="A48" t="s">
        <v>54</v>
      </c>
      <c r="B48" s="12" t="s">
        <v>17</v>
      </c>
      <c r="C48" s="12">
        <v>26.166666666666668</v>
      </c>
      <c r="D48" s="93">
        <f t="shared" si="0"/>
        <v>7.9756000000000009</v>
      </c>
      <c r="E48" s="93" t="s">
        <v>194</v>
      </c>
      <c r="F48" s="93" t="b">
        <v>1</v>
      </c>
      <c r="G48" s="12">
        <v>26.59</v>
      </c>
      <c r="H48" s="12">
        <v>1.8</v>
      </c>
      <c r="I48" s="93">
        <f t="shared" si="1"/>
        <v>32.075471698113198</v>
      </c>
      <c r="J48" s="93">
        <f t="shared" si="2"/>
        <v>47.862000000000002</v>
      </c>
      <c r="K48" s="93">
        <f t="shared" si="3"/>
        <v>1.4921682352941181</v>
      </c>
    </row>
    <row r="49" spans="1:11" x14ac:dyDescent="0.25">
      <c r="A49" t="s">
        <v>54</v>
      </c>
      <c r="B49" s="12" t="s">
        <v>214</v>
      </c>
      <c r="C49" s="12">
        <v>26.833333333333332</v>
      </c>
      <c r="D49" s="93">
        <f t="shared" si="0"/>
        <v>8.1788000000000007</v>
      </c>
      <c r="E49" s="93" t="s">
        <v>194</v>
      </c>
      <c r="F49" s="93" t="b">
        <v>1</v>
      </c>
      <c r="G49" s="12">
        <v>9.1199999999999992</v>
      </c>
      <c r="H49" s="12">
        <v>1.63</v>
      </c>
      <c r="I49" s="93">
        <f t="shared" si="1"/>
        <v>38.490566037735853</v>
      </c>
      <c r="J49" s="93">
        <f t="shared" si="2"/>
        <v>14.865599999999997</v>
      </c>
      <c r="K49" s="93">
        <f t="shared" si="3"/>
        <v>0.38621411764705871</v>
      </c>
    </row>
    <row r="50" spans="1:11" x14ac:dyDescent="0.25">
      <c r="A50" t="s">
        <v>54</v>
      </c>
      <c r="B50" s="12" t="s">
        <v>215</v>
      </c>
      <c r="C50" s="12">
        <v>27.5</v>
      </c>
      <c r="D50" s="93">
        <f t="shared" si="0"/>
        <v>8.3819999999999997</v>
      </c>
      <c r="E50" s="93" t="s">
        <v>194</v>
      </c>
      <c r="F50" s="93" t="b">
        <v>1</v>
      </c>
      <c r="G50" s="12">
        <v>31.78</v>
      </c>
      <c r="H50" s="12">
        <v>1.8</v>
      </c>
      <c r="I50" s="93">
        <f t="shared" si="1"/>
        <v>32.075471698113198</v>
      </c>
      <c r="J50" s="93">
        <f t="shared" si="2"/>
        <v>57.204000000000001</v>
      </c>
      <c r="K50" s="93">
        <f t="shared" si="3"/>
        <v>1.7834188235294124</v>
      </c>
    </row>
    <row r="51" spans="1:11" x14ac:dyDescent="0.25">
      <c r="A51" t="s">
        <v>55</v>
      </c>
      <c r="B51" s="12" t="s">
        <v>26</v>
      </c>
      <c r="C51" s="12">
        <v>0.16666666666666666</v>
      </c>
      <c r="D51" s="93">
        <f t="shared" si="0"/>
        <v>5.0799999999999998E-2</v>
      </c>
      <c r="E51" s="93" t="s">
        <v>194</v>
      </c>
      <c r="F51" s="93" t="b">
        <v>1</v>
      </c>
      <c r="G51" s="12">
        <v>25.75</v>
      </c>
      <c r="H51" s="12">
        <v>1.42</v>
      </c>
      <c r="I51" s="93">
        <f t="shared" si="1"/>
        <v>46.415094339622641</v>
      </c>
      <c r="J51" s="93">
        <f t="shared" si="2"/>
        <v>36.564999999999998</v>
      </c>
      <c r="K51" s="93">
        <f t="shared" si="3"/>
        <v>0.78778252032520324</v>
      </c>
    </row>
    <row r="52" spans="1:11" x14ac:dyDescent="0.25">
      <c r="A52" t="s">
        <v>55</v>
      </c>
      <c r="B52" s="12" t="s">
        <v>216</v>
      </c>
      <c r="C52" s="12">
        <v>0.83333333333333337</v>
      </c>
      <c r="D52" s="93">
        <f t="shared" si="0"/>
        <v>0.254</v>
      </c>
      <c r="E52" s="93" t="s">
        <v>194</v>
      </c>
      <c r="F52" s="93" t="b">
        <v>1</v>
      </c>
      <c r="G52" s="12">
        <v>20.399999999999999</v>
      </c>
      <c r="H52" s="12">
        <v>1.42</v>
      </c>
      <c r="I52" s="93">
        <f t="shared" si="1"/>
        <v>46.415094339622641</v>
      </c>
      <c r="J52" s="93">
        <f t="shared" si="2"/>
        <v>28.967999999999996</v>
      </c>
      <c r="K52" s="93">
        <f t="shared" si="3"/>
        <v>0.62410731707317069</v>
      </c>
    </row>
    <row r="53" spans="1:11" x14ac:dyDescent="0.25">
      <c r="A53" t="s">
        <v>55</v>
      </c>
      <c r="B53" s="12" t="s">
        <v>217</v>
      </c>
      <c r="C53" s="12">
        <v>2.25</v>
      </c>
      <c r="D53" s="93">
        <f t="shared" si="0"/>
        <v>0.68580000000000008</v>
      </c>
      <c r="E53" s="93" t="s">
        <v>194</v>
      </c>
      <c r="F53" s="93" t="b">
        <v>1</v>
      </c>
      <c r="G53" s="12">
        <v>23.24</v>
      </c>
      <c r="H53" s="12">
        <v>1.45</v>
      </c>
      <c r="I53" s="93">
        <f t="shared" si="1"/>
        <v>45.283018867924532</v>
      </c>
      <c r="J53" s="93">
        <f t="shared" si="2"/>
        <v>33.697999999999993</v>
      </c>
      <c r="K53" s="93">
        <f t="shared" si="3"/>
        <v>0.7441641666666664</v>
      </c>
    </row>
    <row r="54" spans="1:11" x14ac:dyDescent="0.25">
      <c r="A54" t="s">
        <v>55</v>
      </c>
      <c r="B54" s="12" t="s">
        <v>31</v>
      </c>
      <c r="C54" s="12">
        <v>3.25</v>
      </c>
      <c r="D54" s="93">
        <f t="shared" si="0"/>
        <v>0.99060000000000004</v>
      </c>
      <c r="E54" s="93" t="s">
        <v>194</v>
      </c>
      <c r="F54" s="93" t="b">
        <v>1</v>
      </c>
      <c r="G54" s="12">
        <v>22.83</v>
      </c>
      <c r="H54" s="12">
        <v>1.52</v>
      </c>
      <c r="I54" s="93">
        <f t="shared" si="1"/>
        <v>42.641509433962263</v>
      </c>
      <c r="J54" s="93">
        <f t="shared" si="2"/>
        <v>34.701599999999999</v>
      </c>
      <c r="K54" s="93">
        <f t="shared" si="3"/>
        <v>0.81379858407079642</v>
      </c>
    </row>
    <row r="55" spans="1:11" x14ac:dyDescent="0.25">
      <c r="A55" t="s">
        <v>55</v>
      </c>
      <c r="B55" s="12" t="s">
        <v>218</v>
      </c>
      <c r="C55" s="12">
        <v>4.333333333333333</v>
      </c>
      <c r="D55" s="93">
        <f t="shared" si="0"/>
        <v>1.3208</v>
      </c>
      <c r="E55" s="93" t="s">
        <v>194</v>
      </c>
      <c r="F55" s="93" t="b">
        <v>1</v>
      </c>
      <c r="G55" s="12">
        <v>21.28</v>
      </c>
      <c r="H55" s="12">
        <v>1.51</v>
      </c>
      <c r="I55" s="93">
        <f t="shared" si="1"/>
        <v>43.018867924528301</v>
      </c>
      <c r="J55" s="93">
        <f t="shared" si="2"/>
        <v>32.132800000000003</v>
      </c>
      <c r="K55" s="93">
        <f t="shared" si="3"/>
        <v>0.74694666666666676</v>
      </c>
    </row>
    <row r="56" spans="1:11" x14ac:dyDescent="0.25">
      <c r="A56" t="s">
        <v>55</v>
      </c>
      <c r="B56" s="12" t="s">
        <v>32</v>
      </c>
      <c r="C56" s="12">
        <v>5.166666666666667</v>
      </c>
      <c r="D56" s="93">
        <f t="shared" si="0"/>
        <v>1.5748000000000002</v>
      </c>
      <c r="E56" s="93" t="s">
        <v>194</v>
      </c>
      <c r="F56" s="93" t="b">
        <v>1</v>
      </c>
      <c r="G56" s="12">
        <v>20.170000000000002</v>
      </c>
      <c r="H56" s="12">
        <v>1.49</v>
      </c>
      <c r="I56" s="93">
        <f t="shared" si="1"/>
        <v>43.773584905660378</v>
      </c>
      <c r="J56" s="93">
        <f t="shared" si="2"/>
        <v>30.053300000000004</v>
      </c>
      <c r="K56" s="93">
        <f t="shared" si="3"/>
        <v>0.68656245689655182</v>
      </c>
    </row>
    <row r="57" spans="1:11" x14ac:dyDescent="0.25">
      <c r="A57" t="s">
        <v>55</v>
      </c>
      <c r="B57" s="12" t="s">
        <v>219</v>
      </c>
      <c r="C57" s="12">
        <v>6.166666666666667</v>
      </c>
      <c r="D57" s="93">
        <f t="shared" si="0"/>
        <v>1.8796000000000002</v>
      </c>
      <c r="E57" s="93" t="s">
        <v>194</v>
      </c>
      <c r="F57" s="93" t="b">
        <v>1</v>
      </c>
      <c r="G57" s="12">
        <v>26.74</v>
      </c>
      <c r="H57" s="12">
        <v>1.55</v>
      </c>
      <c r="I57" s="93">
        <f t="shared" si="1"/>
        <v>41.509433962264154</v>
      </c>
      <c r="J57" s="93">
        <f t="shared" si="2"/>
        <v>41.446999999999996</v>
      </c>
      <c r="K57" s="93">
        <f t="shared" si="3"/>
        <v>0.99849590909090891</v>
      </c>
    </row>
    <row r="58" spans="1:11" x14ac:dyDescent="0.25">
      <c r="A58" t="s">
        <v>55</v>
      </c>
      <c r="B58" s="12" t="s">
        <v>33</v>
      </c>
      <c r="C58" s="12">
        <v>7.083333333333333</v>
      </c>
      <c r="D58" s="93">
        <f t="shared" si="0"/>
        <v>2.1589999999999998</v>
      </c>
      <c r="E58" s="93" t="s">
        <v>194</v>
      </c>
      <c r="F58" s="93" t="b">
        <v>1</v>
      </c>
      <c r="G58" s="12">
        <v>28.25</v>
      </c>
      <c r="H58" s="12">
        <v>1.56</v>
      </c>
      <c r="I58" s="93">
        <f t="shared" si="1"/>
        <v>41.132075471698101</v>
      </c>
      <c r="J58" s="93">
        <f t="shared" si="2"/>
        <v>44.07</v>
      </c>
      <c r="K58" s="93">
        <f t="shared" si="3"/>
        <v>1.0714266055045876</v>
      </c>
    </row>
    <row r="59" spans="1:11" x14ac:dyDescent="0.25">
      <c r="A59" t="s">
        <v>55</v>
      </c>
      <c r="B59" s="12" t="s">
        <v>34</v>
      </c>
      <c r="C59" s="12">
        <v>8.5</v>
      </c>
      <c r="D59" s="93">
        <f t="shared" si="0"/>
        <v>2.5908000000000002</v>
      </c>
      <c r="E59" s="93" t="s">
        <v>194</v>
      </c>
      <c r="F59" s="93" t="b">
        <v>1</v>
      </c>
      <c r="G59" s="12">
        <v>23.77</v>
      </c>
      <c r="H59" s="12">
        <v>1.55</v>
      </c>
      <c r="I59" s="93">
        <f t="shared" si="1"/>
        <v>41.509433962264154</v>
      </c>
      <c r="J59" s="93">
        <f t="shared" si="2"/>
        <v>36.843499999999999</v>
      </c>
      <c r="K59" s="93">
        <f t="shared" si="3"/>
        <v>0.887593409090909</v>
      </c>
    </row>
    <row r="60" spans="1:11" x14ac:dyDescent="0.25">
      <c r="A60" t="s">
        <v>55</v>
      </c>
      <c r="B60" s="12" t="s">
        <v>220</v>
      </c>
      <c r="C60" s="12">
        <v>9.5833333333333339</v>
      </c>
      <c r="D60" s="93">
        <f t="shared" si="0"/>
        <v>2.9210000000000003</v>
      </c>
      <c r="E60" s="93" t="s">
        <v>194</v>
      </c>
      <c r="F60" s="93" t="b">
        <v>1</v>
      </c>
      <c r="G60" s="12">
        <v>22.84</v>
      </c>
      <c r="H60" s="12">
        <v>1.59</v>
      </c>
      <c r="I60" s="93">
        <f t="shared" si="1"/>
        <v>39.999999999999993</v>
      </c>
      <c r="J60" s="93">
        <f t="shared" si="2"/>
        <v>36.315600000000003</v>
      </c>
      <c r="K60" s="93">
        <f t="shared" si="3"/>
        <v>0.9078900000000002</v>
      </c>
    </row>
    <row r="61" spans="1:11" x14ac:dyDescent="0.25">
      <c r="A61" t="s">
        <v>55</v>
      </c>
      <c r="B61" s="12" t="s">
        <v>221</v>
      </c>
      <c r="C61" s="12">
        <v>10.333333333333334</v>
      </c>
      <c r="D61" s="93">
        <f t="shared" si="0"/>
        <v>3.1496000000000004</v>
      </c>
      <c r="E61" s="93" t="s">
        <v>194</v>
      </c>
      <c r="F61" s="93" t="b">
        <v>1</v>
      </c>
      <c r="G61" s="12">
        <v>17.399999999999999</v>
      </c>
      <c r="H61" s="12">
        <v>1.6</v>
      </c>
      <c r="I61" s="93">
        <f t="shared" si="1"/>
        <v>39.622641509433954</v>
      </c>
      <c r="J61" s="93">
        <f t="shared" si="2"/>
        <v>27.84</v>
      </c>
      <c r="K61" s="93">
        <f t="shared" si="3"/>
        <v>0.7026285714285716</v>
      </c>
    </row>
    <row r="62" spans="1:11" x14ac:dyDescent="0.25">
      <c r="A62" t="s">
        <v>55</v>
      </c>
      <c r="B62" s="12" t="s">
        <v>35</v>
      </c>
      <c r="C62" s="12">
        <v>10.333333333333334</v>
      </c>
      <c r="D62" s="93">
        <f t="shared" si="0"/>
        <v>3.1496000000000004</v>
      </c>
      <c r="E62" s="93" t="s">
        <v>194</v>
      </c>
      <c r="F62" s="93" t="b">
        <v>1</v>
      </c>
      <c r="G62" s="12">
        <v>24.14</v>
      </c>
      <c r="H62" s="12">
        <v>1.61</v>
      </c>
      <c r="I62" s="93">
        <f t="shared" si="1"/>
        <v>39.245283018867916</v>
      </c>
      <c r="J62" s="93">
        <f t="shared" si="2"/>
        <v>38.865400000000001</v>
      </c>
      <c r="K62" s="93">
        <f t="shared" si="3"/>
        <v>0.99032028846153874</v>
      </c>
    </row>
    <row r="63" spans="1:11" x14ac:dyDescent="0.25">
      <c r="A63" t="s">
        <v>55</v>
      </c>
      <c r="B63" s="12" t="s">
        <v>222</v>
      </c>
      <c r="C63" s="12">
        <v>11.666666666666666</v>
      </c>
      <c r="D63" s="93">
        <f t="shared" si="0"/>
        <v>3.556</v>
      </c>
      <c r="E63" s="93" t="s">
        <v>194</v>
      </c>
      <c r="F63" s="93" t="b">
        <v>1</v>
      </c>
      <c r="G63" s="12">
        <v>23.34</v>
      </c>
      <c r="H63" s="12">
        <v>1.68</v>
      </c>
      <c r="I63" s="93">
        <f t="shared" si="1"/>
        <v>36.60377358490566</v>
      </c>
      <c r="J63" s="93">
        <f t="shared" si="2"/>
        <v>39.211199999999998</v>
      </c>
      <c r="K63" s="93">
        <f t="shared" si="3"/>
        <v>1.0712338144329896</v>
      </c>
    </row>
    <row r="64" spans="1:11" x14ac:dyDescent="0.25">
      <c r="A64" t="s">
        <v>55</v>
      </c>
      <c r="B64" s="12" t="s">
        <v>36</v>
      </c>
      <c r="C64" s="12">
        <v>12.333333333333334</v>
      </c>
      <c r="D64" s="93">
        <f t="shared" si="0"/>
        <v>3.7592000000000003</v>
      </c>
      <c r="E64" s="93" t="s">
        <v>194</v>
      </c>
      <c r="F64" s="93" t="b">
        <v>1</v>
      </c>
      <c r="G64" s="12">
        <v>21.25</v>
      </c>
      <c r="H64" s="12">
        <v>1.71</v>
      </c>
      <c r="I64" s="93">
        <f t="shared" si="1"/>
        <v>35.471698113207552</v>
      </c>
      <c r="J64" s="93">
        <f t="shared" si="2"/>
        <v>36.337499999999999</v>
      </c>
      <c r="K64" s="93">
        <f t="shared" si="3"/>
        <v>1.0244082446808509</v>
      </c>
    </row>
    <row r="65" spans="1:11" x14ac:dyDescent="0.25">
      <c r="A65" t="s">
        <v>55</v>
      </c>
      <c r="B65" s="12" t="s">
        <v>223</v>
      </c>
      <c r="C65" s="12">
        <v>13.25</v>
      </c>
      <c r="D65" s="93">
        <f t="shared" si="0"/>
        <v>4.0386000000000006</v>
      </c>
      <c r="E65" s="93" t="s">
        <v>194</v>
      </c>
      <c r="F65" s="93" t="b">
        <v>1</v>
      </c>
      <c r="G65" s="12">
        <v>25.92</v>
      </c>
      <c r="H65" s="12">
        <v>1.73</v>
      </c>
      <c r="I65" s="93">
        <f t="shared" si="1"/>
        <v>34.716981132075475</v>
      </c>
      <c r="J65" s="93">
        <f t="shared" si="2"/>
        <v>44.8416</v>
      </c>
      <c r="K65" s="93">
        <f t="shared" si="3"/>
        <v>1.2916330434782608</v>
      </c>
    </row>
    <row r="66" spans="1:11" x14ac:dyDescent="0.25">
      <c r="A66" t="s">
        <v>55</v>
      </c>
      <c r="B66" s="12" t="s">
        <v>37</v>
      </c>
      <c r="C66" s="12">
        <v>14</v>
      </c>
      <c r="D66" s="93">
        <f t="shared" si="0"/>
        <v>4.2671999999999999</v>
      </c>
      <c r="E66" s="93" t="s">
        <v>194</v>
      </c>
      <c r="F66" s="93" t="b">
        <v>1</v>
      </c>
      <c r="G66" s="12">
        <v>18.21</v>
      </c>
      <c r="H66" s="12">
        <v>1.7</v>
      </c>
      <c r="I66" s="93">
        <f t="shared" si="1"/>
        <v>35.84905660377359</v>
      </c>
      <c r="J66" s="93">
        <f t="shared" si="2"/>
        <v>30.957000000000001</v>
      </c>
      <c r="K66" s="93">
        <f t="shared" si="3"/>
        <v>0.86353736842105255</v>
      </c>
    </row>
    <row r="67" spans="1:11" x14ac:dyDescent="0.25">
      <c r="A67" t="s">
        <v>55</v>
      </c>
      <c r="B67" s="12" t="s">
        <v>224</v>
      </c>
      <c r="C67" s="12">
        <v>16.333333333333332</v>
      </c>
      <c r="D67" s="93">
        <f t="shared" ref="D67:D88" si="4">C67*0.3048</f>
        <v>4.9783999999999997</v>
      </c>
      <c r="E67" s="93" t="s">
        <v>194</v>
      </c>
      <c r="F67" s="93" t="b">
        <v>1</v>
      </c>
      <c r="G67" s="12">
        <v>19.350000000000001</v>
      </c>
      <c r="H67" s="12">
        <v>1.69</v>
      </c>
      <c r="I67" s="93">
        <f t="shared" ref="I67:I88" si="5">(1-(H67/2.65))*100</f>
        <v>36.226415094339629</v>
      </c>
      <c r="J67" s="93">
        <f t="shared" ref="J67:J88" si="6">H67*G67</f>
        <v>32.701500000000003</v>
      </c>
      <c r="K67" s="93">
        <f t="shared" ref="K67:K88" si="7">J67/I67</f>
        <v>0.90269765624999998</v>
      </c>
    </row>
    <row r="68" spans="1:11" x14ac:dyDescent="0.25">
      <c r="A68" t="s">
        <v>55</v>
      </c>
      <c r="B68" s="12" t="s">
        <v>25</v>
      </c>
      <c r="C68" s="12">
        <v>17.083333333333332</v>
      </c>
      <c r="D68" s="93">
        <f t="shared" si="4"/>
        <v>5.2069999999999999</v>
      </c>
      <c r="E68" s="93" t="s">
        <v>194</v>
      </c>
      <c r="F68" s="93" t="b">
        <v>1</v>
      </c>
      <c r="G68" s="12">
        <v>26.49</v>
      </c>
      <c r="H68" s="12">
        <v>1.66</v>
      </c>
      <c r="I68" s="93">
        <f t="shared" si="5"/>
        <v>37.358490566037737</v>
      </c>
      <c r="J68" s="93">
        <f t="shared" si="6"/>
        <v>43.973399999999998</v>
      </c>
      <c r="K68" s="93">
        <f t="shared" si="7"/>
        <v>1.1770657575757575</v>
      </c>
    </row>
    <row r="69" spans="1:11" x14ac:dyDescent="0.25">
      <c r="A69" t="s">
        <v>55</v>
      </c>
      <c r="B69" s="12" t="s">
        <v>225</v>
      </c>
      <c r="C69" s="12">
        <v>18.583333333333332</v>
      </c>
      <c r="D69" s="93">
        <f t="shared" si="4"/>
        <v>5.6642000000000001</v>
      </c>
      <c r="E69" s="93" t="s">
        <v>194</v>
      </c>
      <c r="F69" s="93" t="b">
        <v>1</v>
      </c>
      <c r="G69" s="12">
        <v>22.79</v>
      </c>
      <c r="H69" s="12">
        <v>1.68</v>
      </c>
      <c r="I69" s="93">
        <f t="shared" si="5"/>
        <v>36.60377358490566</v>
      </c>
      <c r="J69" s="93">
        <f t="shared" si="6"/>
        <v>38.287199999999999</v>
      </c>
      <c r="K69" s="93">
        <f t="shared" si="7"/>
        <v>1.0459905154639175</v>
      </c>
    </row>
    <row r="70" spans="1:11" x14ac:dyDescent="0.25">
      <c r="A70" t="s">
        <v>55</v>
      </c>
      <c r="B70" s="12" t="s">
        <v>226</v>
      </c>
      <c r="C70" s="12">
        <v>19.5</v>
      </c>
      <c r="D70" s="93">
        <f t="shared" si="4"/>
        <v>5.9436</v>
      </c>
      <c r="E70" s="93" t="s">
        <v>194</v>
      </c>
      <c r="F70" s="93" t="b">
        <v>1</v>
      </c>
      <c r="G70" s="12">
        <v>16.3</v>
      </c>
      <c r="H70" s="12">
        <v>1.62</v>
      </c>
      <c r="I70" s="93">
        <f t="shared" si="5"/>
        <v>38.867924528301877</v>
      </c>
      <c r="J70" s="93">
        <f t="shared" si="6"/>
        <v>26.406000000000002</v>
      </c>
      <c r="K70" s="93">
        <f t="shared" si="7"/>
        <v>0.67937766990291282</v>
      </c>
    </row>
    <row r="71" spans="1:11" x14ac:dyDescent="0.25">
      <c r="A71" t="s">
        <v>55</v>
      </c>
      <c r="B71" s="12" t="s">
        <v>27</v>
      </c>
      <c r="C71" s="12">
        <v>20.5</v>
      </c>
      <c r="D71" s="93">
        <f t="shared" si="4"/>
        <v>6.2484000000000002</v>
      </c>
      <c r="E71" s="93" t="s">
        <v>194</v>
      </c>
      <c r="F71" s="93" t="b">
        <v>1</v>
      </c>
      <c r="G71" s="12">
        <v>25.57</v>
      </c>
      <c r="H71" s="12">
        <v>1.6</v>
      </c>
      <c r="I71" s="93">
        <f t="shared" si="5"/>
        <v>39.622641509433954</v>
      </c>
      <c r="J71" s="93">
        <f t="shared" si="6"/>
        <v>40.912000000000006</v>
      </c>
      <c r="K71" s="93">
        <f t="shared" si="7"/>
        <v>1.0325409523809528</v>
      </c>
    </row>
    <row r="72" spans="1:11" x14ac:dyDescent="0.25">
      <c r="A72" t="s">
        <v>55</v>
      </c>
      <c r="B72" s="12" t="s">
        <v>227</v>
      </c>
      <c r="C72" s="12">
        <v>21.5</v>
      </c>
      <c r="D72" s="93">
        <f t="shared" si="4"/>
        <v>6.5532000000000004</v>
      </c>
      <c r="E72" s="93" t="s">
        <v>194</v>
      </c>
      <c r="F72" s="93" t="b">
        <v>1</v>
      </c>
      <c r="G72" s="12">
        <v>21.96</v>
      </c>
      <c r="H72" s="12">
        <v>1.59</v>
      </c>
      <c r="I72" s="93">
        <f t="shared" si="5"/>
        <v>39.999999999999993</v>
      </c>
      <c r="J72" s="93">
        <f t="shared" si="6"/>
        <v>34.916400000000003</v>
      </c>
      <c r="K72" s="93">
        <f t="shared" si="7"/>
        <v>0.87291000000000019</v>
      </c>
    </row>
    <row r="73" spans="1:11" x14ac:dyDescent="0.25">
      <c r="A73" t="s">
        <v>55</v>
      </c>
      <c r="B73" s="12" t="s">
        <v>28</v>
      </c>
      <c r="C73" s="12">
        <v>22.5</v>
      </c>
      <c r="D73" s="93">
        <f t="shared" si="4"/>
        <v>6.8580000000000005</v>
      </c>
      <c r="E73" s="93" t="s">
        <v>194</v>
      </c>
      <c r="F73" s="93" t="b">
        <v>1</v>
      </c>
      <c r="G73" s="12">
        <v>20.36</v>
      </c>
      <c r="H73" s="12">
        <v>1.58</v>
      </c>
      <c r="I73" s="93">
        <f t="shared" si="5"/>
        <v>40.377358490566031</v>
      </c>
      <c r="J73" s="93">
        <f t="shared" si="6"/>
        <v>32.168799999999997</v>
      </c>
      <c r="K73" s="93">
        <f t="shared" si="7"/>
        <v>0.79670392523364497</v>
      </c>
    </row>
    <row r="74" spans="1:11" x14ac:dyDescent="0.25">
      <c r="A74" t="s">
        <v>55</v>
      </c>
      <c r="B74" s="12" t="s">
        <v>228</v>
      </c>
      <c r="C74" s="12">
        <v>23.5</v>
      </c>
      <c r="D74" s="93">
        <f t="shared" si="4"/>
        <v>7.1628000000000007</v>
      </c>
      <c r="E74" s="93" t="s">
        <v>194</v>
      </c>
      <c r="F74" s="93" t="b">
        <v>1</v>
      </c>
      <c r="G74" s="12">
        <v>22.99</v>
      </c>
      <c r="H74" s="12">
        <v>1.62</v>
      </c>
      <c r="I74" s="93">
        <f t="shared" si="5"/>
        <v>38.867924528301877</v>
      </c>
      <c r="J74" s="93">
        <f t="shared" si="6"/>
        <v>37.2438</v>
      </c>
      <c r="K74" s="93">
        <f t="shared" si="7"/>
        <v>0.95821427184466046</v>
      </c>
    </row>
    <row r="75" spans="1:11" x14ac:dyDescent="0.25">
      <c r="A75" t="s">
        <v>55</v>
      </c>
      <c r="B75" s="12" t="s">
        <v>29</v>
      </c>
      <c r="C75" s="12">
        <v>24.25</v>
      </c>
      <c r="D75" s="93">
        <f t="shared" si="4"/>
        <v>7.3914</v>
      </c>
      <c r="E75" s="93" t="s">
        <v>194</v>
      </c>
      <c r="F75" s="93" t="b">
        <v>1</v>
      </c>
      <c r="G75" s="12">
        <v>17.260000000000002</v>
      </c>
      <c r="H75" s="12">
        <v>1.65</v>
      </c>
      <c r="I75" s="93">
        <f t="shared" si="5"/>
        <v>37.735849056603776</v>
      </c>
      <c r="J75" s="93">
        <f t="shared" si="6"/>
        <v>28.479000000000003</v>
      </c>
      <c r="K75" s="93">
        <f t="shared" si="7"/>
        <v>0.75469350000000002</v>
      </c>
    </row>
    <row r="76" spans="1:11" x14ac:dyDescent="0.25">
      <c r="A76" t="s">
        <v>55</v>
      </c>
      <c r="B76" s="12" t="s">
        <v>229</v>
      </c>
      <c r="C76" s="12">
        <v>24.666666666666668</v>
      </c>
      <c r="D76" s="93">
        <f t="shared" si="4"/>
        <v>7.5184000000000006</v>
      </c>
      <c r="E76" s="93" t="s">
        <v>194</v>
      </c>
      <c r="F76" s="93" t="b">
        <v>1</v>
      </c>
      <c r="G76" s="12">
        <v>21.63</v>
      </c>
      <c r="H76" s="12">
        <v>1.63</v>
      </c>
      <c r="I76" s="93">
        <f t="shared" si="5"/>
        <v>38.490566037735853</v>
      </c>
      <c r="J76" s="93">
        <f t="shared" si="6"/>
        <v>35.256899999999995</v>
      </c>
      <c r="K76" s="93">
        <f t="shared" si="7"/>
        <v>0.91598808823529387</v>
      </c>
    </row>
    <row r="77" spans="1:11" x14ac:dyDescent="0.25">
      <c r="A77" t="s">
        <v>55</v>
      </c>
      <c r="B77" s="12" t="s">
        <v>230</v>
      </c>
      <c r="C77" s="12">
        <v>33.5</v>
      </c>
      <c r="D77" s="93">
        <f t="shared" si="4"/>
        <v>10.210800000000001</v>
      </c>
      <c r="E77" s="93" t="s">
        <v>194</v>
      </c>
      <c r="F77" s="93" t="b">
        <v>1</v>
      </c>
      <c r="G77" s="12">
        <v>22.86</v>
      </c>
      <c r="H77" s="12">
        <v>1.64</v>
      </c>
      <c r="I77" s="93">
        <f t="shared" si="5"/>
        <v>38.113207547169814</v>
      </c>
      <c r="J77" s="93">
        <f t="shared" si="6"/>
        <v>37.490399999999994</v>
      </c>
      <c r="K77" s="93">
        <f t="shared" si="7"/>
        <v>0.98365900990098987</v>
      </c>
    </row>
    <row r="78" spans="1:11" x14ac:dyDescent="0.25">
      <c r="A78" t="s">
        <v>55</v>
      </c>
      <c r="B78" s="12" t="s">
        <v>30</v>
      </c>
      <c r="C78" s="12">
        <v>34.5</v>
      </c>
      <c r="D78" s="93">
        <f t="shared" si="4"/>
        <v>10.515600000000001</v>
      </c>
      <c r="E78" s="93" t="s">
        <v>194</v>
      </c>
      <c r="F78" s="93" t="b">
        <v>1</v>
      </c>
      <c r="G78" s="12">
        <v>23.2</v>
      </c>
      <c r="H78" s="12">
        <v>1.71</v>
      </c>
      <c r="I78" s="93">
        <f t="shared" si="5"/>
        <v>35.471698113207552</v>
      </c>
      <c r="J78" s="93">
        <f t="shared" si="6"/>
        <v>39.671999999999997</v>
      </c>
      <c r="K78" s="93">
        <f t="shared" si="7"/>
        <v>1.1184127659574465</v>
      </c>
    </row>
    <row r="79" spans="1:11" x14ac:dyDescent="0.25">
      <c r="A79" t="s">
        <v>56</v>
      </c>
      <c r="B79" s="12" t="s">
        <v>231</v>
      </c>
      <c r="C79" s="12">
        <v>0.16666666666666666</v>
      </c>
      <c r="D79" s="93">
        <f t="shared" si="4"/>
        <v>5.0799999999999998E-2</v>
      </c>
      <c r="E79" s="93" t="s">
        <v>188</v>
      </c>
      <c r="F79" s="93" t="b">
        <v>1</v>
      </c>
      <c r="G79" s="12">
        <v>19.71</v>
      </c>
      <c r="H79" s="12">
        <v>1.52</v>
      </c>
      <c r="I79" s="93">
        <f t="shared" si="5"/>
        <v>42.641509433962263</v>
      </c>
      <c r="J79" s="93">
        <f t="shared" si="6"/>
        <v>29.959200000000003</v>
      </c>
      <c r="K79" s="93">
        <f t="shared" si="7"/>
        <v>0.7025830088495576</v>
      </c>
    </row>
    <row r="80" spans="1:11" x14ac:dyDescent="0.25">
      <c r="A80" t="s">
        <v>56</v>
      </c>
      <c r="B80" s="12" t="s">
        <v>46</v>
      </c>
      <c r="C80" s="12">
        <v>0.83333333333333337</v>
      </c>
      <c r="D80" s="93">
        <f t="shared" si="4"/>
        <v>0.254</v>
      </c>
      <c r="E80" s="93" t="s">
        <v>188</v>
      </c>
      <c r="F80" s="93" t="b">
        <v>1</v>
      </c>
      <c r="G80" s="12">
        <v>23.74</v>
      </c>
      <c r="H80" s="12">
        <v>1.53</v>
      </c>
      <c r="I80" s="93">
        <f t="shared" si="5"/>
        <v>42.264150943396231</v>
      </c>
      <c r="J80" s="93">
        <f t="shared" si="6"/>
        <v>36.322199999999995</v>
      </c>
      <c r="K80" s="93">
        <f t="shared" si="7"/>
        <v>0.85940919642857116</v>
      </c>
    </row>
    <row r="81" spans="1:11" x14ac:dyDescent="0.25">
      <c r="A81" t="s">
        <v>56</v>
      </c>
      <c r="B81" s="12" t="s">
        <v>47</v>
      </c>
      <c r="C81" s="12">
        <v>3.5</v>
      </c>
      <c r="D81" s="93">
        <f t="shared" si="4"/>
        <v>1.0668</v>
      </c>
      <c r="E81" s="93" t="s">
        <v>188</v>
      </c>
      <c r="F81" s="93" t="b">
        <v>1</v>
      </c>
      <c r="G81" s="12">
        <v>29.5</v>
      </c>
      <c r="H81" s="12">
        <v>1.56</v>
      </c>
      <c r="I81" s="93">
        <f t="shared" si="5"/>
        <v>41.132075471698101</v>
      </c>
      <c r="J81" s="93">
        <f t="shared" si="6"/>
        <v>46.02</v>
      </c>
      <c r="K81" s="93">
        <f t="shared" si="7"/>
        <v>1.1188348623853215</v>
      </c>
    </row>
    <row r="82" spans="1:11" x14ac:dyDescent="0.25">
      <c r="A82" t="s">
        <v>56</v>
      </c>
      <c r="B82" s="12" t="s">
        <v>48</v>
      </c>
      <c r="C82" s="12">
        <v>4.666666666666667</v>
      </c>
      <c r="D82" s="93">
        <f t="shared" si="4"/>
        <v>1.4224000000000001</v>
      </c>
      <c r="E82" s="93" t="s">
        <v>188</v>
      </c>
      <c r="F82" s="93" t="b">
        <v>1</v>
      </c>
      <c r="G82" s="12">
        <v>28.71</v>
      </c>
      <c r="H82" s="12">
        <v>1.48</v>
      </c>
      <c r="I82" s="93">
        <f t="shared" si="5"/>
        <v>44.150943396226417</v>
      </c>
      <c r="J82" s="93">
        <f t="shared" si="6"/>
        <v>42.4908</v>
      </c>
      <c r="K82" s="93">
        <f t="shared" si="7"/>
        <v>0.96239846153846154</v>
      </c>
    </row>
    <row r="83" spans="1:11" x14ac:dyDescent="0.25">
      <c r="A83" t="s">
        <v>56</v>
      </c>
      <c r="B83" s="12" t="s">
        <v>49</v>
      </c>
      <c r="C83" s="12">
        <v>5.5</v>
      </c>
      <c r="D83" s="93">
        <f t="shared" si="4"/>
        <v>1.6764000000000001</v>
      </c>
      <c r="E83" s="93" t="s">
        <v>188</v>
      </c>
      <c r="F83" s="93" t="b">
        <v>1</v>
      </c>
      <c r="G83" s="12">
        <v>25.86</v>
      </c>
      <c r="H83" s="12">
        <v>1.55</v>
      </c>
      <c r="I83" s="93">
        <f t="shared" si="5"/>
        <v>41.509433962264154</v>
      </c>
      <c r="J83" s="93">
        <f t="shared" si="6"/>
        <v>40.082999999999998</v>
      </c>
      <c r="K83" s="93">
        <f t="shared" si="7"/>
        <v>0.96563590909090902</v>
      </c>
    </row>
    <row r="84" spans="1:11" x14ac:dyDescent="0.25">
      <c r="A84" t="s">
        <v>56</v>
      </c>
      <c r="B84" s="12" t="s">
        <v>232</v>
      </c>
      <c r="C84" s="12">
        <v>6.416666666666667</v>
      </c>
      <c r="D84" s="93">
        <f t="shared" si="4"/>
        <v>1.9558000000000002</v>
      </c>
      <c r="E84" s="93" t="s">
        <v>188</v>
      </c>
      <c r="F84" s="93" t="b">
        <v>1</v>
      </c>
      <c r="G84" s="12">
        <v>22.68</v>
      </c>
      <c r="H84" s="12">
        <v>1.53</v>
      </c>
      <c r="I84" s="93">
        <f t="shared" si="5"/>
        <v>42.264150943396231</v>
      </c>
      <c r="J84" s="93">
        <f t="shared" si="6"/>
        <v>34.700400000000002</v>
      </c>
      <c r="K84" s="93">
        <f t="shared" si="7"/>
        <v>0.82103624999999991</v>
      </c>
    </row>
    <row r="85" spans="1:11" x14ac:dyDescent="0.25">
      <c r="A85" t="s">
        <v>56</v>
      </c>
      <c r="B85" s="12" t="s">
        <v>50</v>
      </c>
      <c r="C85" s="12">
        <v>10.25</v>
      </c>
      <c r="D85" s="93">
        <f t="shared" si="4"/>
        <v>3.1242000000000001</v>
      </c>
      <c r="E85" s="93" t="s">
        <v>188</v>
      </c>
      <c r="F85" s="93" t="b">
        <v>1</v>
      </c>
      <c r="G85" s="12">
        <v>21.22</v>
      </c>
      <c r="H85" s="12">
        <v>1.49</v>
      </c>
      <c r="I85" s="93">
        <f t="shared" si="5"/>
        <v>43.773584905660378</v>
      </c>
      <c r="J85" s="93">
        <f t="shared" si="6"/>
        <v>31.617799999999999</v>
      </c>
      <c r="K85" s="93">
        <f t="shared" si="7"/>
        <v>0.72230318965517237</v>
      </c>
    </row>
    <row r="86" spans="1:11" x14ac:dyDescent="0.25">
      <c r="A86" t="s">
        <v>56</v>
      </c>
      <c r="B86" s="12" t="s">
        <v>233</v>
      </c>
      <c r="C86" s="12">
        <v>10.833333333333334</v>
      </c>
      <c r="D86" s="93">
        <f t="shared" si="4"/>
        <v>3.3020000000000005</v>
      </c>
      <c r="E86" s="93" t="s">
        <v>188</v>
      </c>
      <c r="F86" s="93" t="b">
        <v>1</v>
      </c>
      <c r="G86" s="12">
        <v>18.37</v>
      </c>
      <c r="H86" s="12">
        <v>1.56</v>
      </c>
      <c r="I86" s="93">
        <f t="shared" si="5"/>
        <v>41.132075471698101</v>
      </c>
      <c r="J86" s="93">
        <f t="shared" si="6"/>
        <v>28.657200000000003</v>
      </c>
      <c r="K86" s="93">
        <f t="shared" si="7"/>
        <v>0.69671174311926631</v>
      </c>
    </row>
    <row r="87" spans="1:11" x14ac:dyDescent="0.25">
      <c r="A87" t="s">
        <v>56</v>
      </c>
      <c r="B87" s="12" t="s">
        <v>51</v>
      </c>
      <c r="C87" s="12">
        <v>15.166666666666666</v>
      </c>
      <c r="D87" s="93">
        <f t="shared" si="4"/>
        <v>4.6227999999999998</v>
      </c>
      <c r="E87" s="93" t="s">
        <v>188</v>
      </c>
      <c r="F87" s="93" t="b">
        <v>1</v>
      </c>
      <c r="G87" s="12">
        <v>19.850000000000001</v>
      </c>
      <c r="H87" s="12">
        <v>1.62</v>
      </c>
      <c r="I87" s="93">
        <f t="shared" si="5"/>
        <v>38.867924528301877</v>
      </c>
      <c r="J87" s="93">
        <f t="shared" si="6"/>
        <v>32.157000000000004</v>
      </c>
      <c r="K87" s="93">
        <f t="shared" si="7"/>
        <v>0.82734029126213626</v>
      </c>
    </row>
    <row r="88" spans="1:11" x14ac:dyDescent="0.25">
      <c r="A88" t="s">
        <v>56</v>
      </c>
      <c r="B88" s="12" t="s">
        <v>234</v>
      </c>
      <c r="C88" s="12">
        <v>15.5</v>
      </c>
      <c r="D88" s="93">
        <f t="shared" si="4"/>
        <v>4.7244000000000002</v>
      </c>
      <c r="E88" s="93" t="s">
        <v>188</v>
      </c>
      <c r="F88" s="93" t="b">
        <v>1</v>
      </c>
      <c r="G88" s="12">
        <v>19.7</v>
      </c>
      <c r="H88" s="12">
        <v>1.63</v>
      </c>
      <c r="I88" s="93">
        <f t="shared" si="5"/>
        <v>38.490566037735853</v>
      </c>
      <c r="J88" s="93">
        <f t="shared" si="6"/>
        <v>32.110999999999997</v>
      </c>
      <c r="K88" s="93">
        <f t="shared" si="7"/>
        <v>0.83425637254901941</v>
      </c>
    </row>
    <row r="89" spans="1:11" x14ac:dyDescent="0.25">
      <c r="K89" s="94">
        <f>AVERAGE(K2:K88)</f>
        <v>0.90799834178538086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666A-90F0-4BA8-8DA3-A009D2CD77F6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s="95" t="s">
        <v>176</v>
      </c>
      <c r="B1" t="s">
        <v>114</v>
      </c>
      <c r="C1" t="s">
        <v>187</v>
      </c>
      <c r="D1" t="s">
        <v>186</v>
      </c>
    </row>
    <row r="2" spans="1:4" x14ac:dyDescent="0.25">
      <c r="A2" t="s">
        <v>39</v>
      </c>
      <c r="B2">
        <v>8.634246666666666</v>
      </c>
      <c r="C2">
        <v>44.185249999999996</v>
      </c>
      <c r="D2">
        <v>47.18051333333333</v>
      </c>
    </row>
    <row r="3" spans="1:4" x14ac:dyDescent="0.25">
      <c r="A3" t="s">
        <v>24</v>
      </c>
      <c r="B3">
        <v>8.8354800000000004</v>
      </c>
      <c r="C3">
        <v>43.365409999999997</v>
      </c>
      <c r="D3">
        <v>47.799123333333341</v>
      </c>
    </row>
    <row r="4" spans="1:4" x14ac:dyDescent="0.25">
      <c r="A4" t="s">
        <v>17</v>
      </c>
      <c r="B4">
        <v>9.7215766666666656</v>
      </c>
      <c r="C4">
        <v>54.605589999999999</v>
      </c>
      <c r="D4">
        <v>35.672829999999998</v>
      </c>
    </row>
    <row r="5" spans="1:4" x14ac:dyDescent="0.25">
      <c r="A5" t="s">
        <v>38</v>
      </c>
      <c r="B5">
        <v>6.4934699999999994</v>
      </c>
      <c r="C5">
        <v>59.179206666666673</v>
      </c>
      <c r="D5">
        <v>34.327303333333333</v>
      </c>
    </row>
    <row r="6" spans="1:4" x14ac:dyDescent="0.25">
      <c r="A6" s="95" t="s">
        <v>112</v>
      </c>
      <c r="B6">
        <v>8.696296666666667</v>
      </c>
      <c r="C6">
        <v>40.640053333333334</v>
      </c>
      <c r="D6">
        <v>50.663656666666661</v>
      </c>
    </row>
    <row r="7" spans="1:4" x14ac:dyDescent="0.25">
      <c r="A7" t="s">
        <v>228</v>
      </c>
      <c r="B7">
        <v>14.998589999999997</v>
      </c>
      <c r="C7">
        <v>61.152803333333324</v>
      </c>
      <c r="D7">
        <v>23.848589999999994</v>
      </c>
    </row>
    <row r="8" spans="1:4" x14ac:dyDescent="0.25">
      <c r="A8" t="s">
        <v>40</v>
      </c>
      <c r="B8">
        <v>21.219536666666663</v>
      </c>
      <c r="C8">
        <v>64.685609999999997</v>
      </c>
      <c r="D8">
        <v>14.094863333333336</v>
      </c>
    </row>
    <row r="9" spans="1:4" x14ac:dyDescent="0.25">
      <c r="A9" t="s">
        <v>11</v>
      </c>
      <c r="B9">
        <v>14.357166666666666</v>
      </c>
      <c r="C9">
        <v>49.760653333333337</v>
      </c>
      <c r="D9">
        <v>35.882203333333322</v>
      </c>
    </row>
    <row r="10" spans="1:4" x14ac:dyDescent="0.25">
      <c r="A10" t="s">
        <v>14</v>
      </c>
      <c r="B10">
        <v>16.0472</v>
      </c>
      <c r="C10">
        <v>56.239976666666664</v>
      </c>
      <c r="D10">
        <v>27.712800000000005</v>
      </c>
    </row>
    <row r="11" spans="1:4" x14ac:dyDescent="0.25">
      <c r="A11" t="s">
        <v>20</v>
      </c>
      <c r="B11">
        <v>14.788970000000001</v>
      </c>
      <c r="C11">
        <v>60.755009999999999</v>
      </c>
      <c r="D11">
        <v>24.456029999999995</v>
      </c>
    </row>
    <row r="12" spans="1:4" x14ac:dyDescent="0.25">
      <c r="A12" t="s">
        <v>18</v>
      </c>
      <c r="B12">
        <v>11.723990000000001</v>
      </c>
      <c r="C12">
        <v>55.703626666666672</v>
      </c>
      <c r="D12">
        <v>32.572389999999999</v>
      </c>
    </row>
    <row r="13" spans="1:4" x14ac:dyDescent="0.25">
      <c r="A13" t="s">
        <v>42</v>
      </c>
      <c r="B13">
        <v>14.514393333333333</v>
      </c>
      <c r="C13">
        <v>27.425899999999999</v>
      </c>
      <c r="D13">
        <v>58.059696666666667</v>
      </c>
    </row>
    <row r="14" spans="1:4" x14ac:dyDescent="0.25">
      <c r="A14" t="s">
        <v>19</v>
      </c>
      <c r="B14">
        <v>10.212256666666667</v>
      </c>
      <c r="C14">
        <v>59.943616666666671</v>
      </c>
      <c r="D14">
        <v>29.844113333333329</v>
      </c>
    </row>
    <row r="15" spans="1:4" x14ac:dyDescent="0.25">
      <c r="A15" t="s">
        <v>23</v>
      </c>
      <c r="B15">
        <v>10.014173333333332</v>
      </c>
      <c r="C15">
        <v>41.925153333333327</v>
      </c>
      <c r="D15">
        <v>48.06065000000001</v>
      </c>
    </row>
    <row r="16" spans="1:4" x14ac:dyDescent="0.25">
      <c r="A16" t="s">
        <v>43</v>
      </c>
      <c r="B16">
        <v>10.837893333333332</v>
      </c>
      <c r="C16">
        <v>30.633996666666668</v>
      </c>
      <c r="D16">
        <v>58.528123333333333</v>
      </c>
    </row>
    <row r="17" spans="1:4" x14ac:dyDescent="0.25">
      <c r="A17" t="s">
        <v>45</v>
      </c>
      <c r="B17">
        <v>16.432306666666666</v>
      </c>
      <c r="C17">
        <v>28.151556666666664</v>
      </c>
      <c r="D17">
        <v>55.416136666666667</v>
      </c>
    </row>
    <row r="18" spans="1:4" x14ac:dyDescent="0.25">
      <c r="A18" t="s">
        <v>31</v>
      </c>
      <c r="B18">
        <v>15.307089999999999</v>
      </c>
      <c r="C18">
        <v>59.810966666666658</v>
      </c>
      <c r="D18">
        <v>24.881946666666664</v>
      </c>
    </row>
    <row r="19" spans="1:4" x14ac:dyDescent="0.25">
      <c r="A19" t="s">
        <v>13</v>
      </c>
      <c r="B19">
        <v>8.1956833333333332</v>
      </c>
      <c r="C19">
        <v>35.876933333333334</v>
      </c>
      <c r="D19">
        <v>55.927379999999999</v>
      </c>
    </row>
    <row r="20" spans="1:4" x14ac:dyDescent="0.25">
      <c r="A20" t="s">
        <v>21</v>
      </c>
      <c r="B20">
        <v>8.5734733333333342</v>
      </c>
      <c r="C20">
        <v>38.78049</v>
      </c>
      <c r="D20">
        <v>52.646023333333332</v>
      </c>
    </row>
    <row r="21" spans="1:4" x14ac:dyDescent="0.25">
      <c r="A21" t="s">
        <v>41</v>
      </c>
      <c r="B21">
        <v>8.6996766666666669</v>
      </c>
      <c r="C21">
        <v>36.932736666666671</v>
      </c>
      <c r="D21">
        <v>54.36759</v>
      </c>
    </row>
    <row r="22" spans="1:4" x14ac:dyDescent="0.25">
      <c r="A22" t="s">
        <v>217</v>
      </c>
      <c r="B22">
        <v>16.345593333333333</v>
      </c>
      <c r="C22">
        <v>58.525533333333335</v>
      </c>
      <c r="D22">
        <v>25.12886</v>
      </c>
    </row>
    <row r="23" spans="1:4" x14ac:dyDescent="0.25">
      <c r="A23" t="s">
        <v>28</v>
      </c>
      <c r="B23">
        <v>17.253773333333335</v>
      </c>
      <c r="C23">
        <v>42.204966666666664</v>
      </c>
      <c r="D23">
        <v>40.541256666666669</v>
      </c>
    </row>
    <row r="24" spans="1:4" x14ac:dyDescent="0.25">
      <c r="A24" t="s">
        <v>189</v>
      </c>
      <c r="B24">
        <v>13.842839999999999</v>
      </c>
      <c r="C24">
        <v>37.840713333333326</v>
      </c>
      <c r="D24">
        <v>48.316429999999997</v>
      </c>
    </row>
    <row r="25" spans="1:4" x14ac:dyDescent="0.25">
      <c r="A25" t="s">
        <v>216</v>
      </c>
      <c r="B25">
        <v>11.084230000000002</v>
      </c>
      <c r="C25">
        <v>30.710450000000002</v>
      </c>
      <c r="D25">
        <v>58.205326666666679</v>
      </c>
    </row>
    <row r="26" spans="1:4" x14ac:dyDescent="0.25">
      <c r="A26" t="s">
        <v>26</v>
      </c>
      <c r="B26">
        <v>9.2275433333333332</v>
      </c>
      <c r="C26">
        <v>42.009810000000002</v>
      </c>
      <c r="D26">
        <v>48.76264333333333</v>
      </c>
    </row>
    <row r="27" spans="1:4" x14ac:dyDescent="0.25">
      <c r="A27" t="s">
        <v>51</v>
      </c>
      <c r="B27">
        <v>11.711293333333334</v>
      </c>
      <c r="C27">
        <v>58.667333333333325</v>
      </c>
      <c r="D27">
        <v>29.621380000000002</v>
      </c>
    </row>
    <row r="28" spans="1:4" x14ac:dyDescent="0.25">
      <c r="A28" t="s">
        <v>25</v>
      </c>
      <c r="B28">
        <v>13.698983333333331</v>
      </c>
      <c r="C28">
        <v>62.386916666666664</v>
      </c>
      <c r="D28">
        <v>23.914103333333337</v>
      </c>
    </row>
    <row r="29" spans="1:4" x14ac:dyDescent="0.25">
      <c r="A29" t="s">
        <v>46</v>
      </c>
      <c r="B29">
        <v>16.473983333333337</v>
      </c>
      <c r="C29">
        <v>57.336000000000006</v>
      </c>
      <c r="D29">
        <v>26.190033333333332</v>
      </c>
    </row>
    <row r="30" spans="1:4" x14ac:dyDescent="0.25">
      <c r="A30" t="s">
        <v>47</v>
      </c>
      <c r="B30">
        <v>8.7169700000000017</v>
      </c>
      <c r="C30">
        <v>39.925896666666674</v>
      </c>
      <c r="D30">
        <v>51.357129999999998</v>
      </c>
    </row>
    <row r="31" spans="1:4" x14ac:dyDescent="0.25">
      <c r="A31" t="s">
        <v>36</v>
      </c>
      <c r="B31">
        <v>8.0456366666666685</v>
      </c>
      <c r="C31">
        <v>34.195819999999998</v>
      </c>
      <c r="D31">
        <v>57.758536666666672</v>
      </c>
    </row>
    <row r="32" spans="1:4" x14ac:dyDescent="0.25">
      <c r="A32" t="s">
        <v>33</v>
      </c>
      <c r="B32">
        <v>17.066749999999999</v>
      </c>
      <c r="C32">
        <v>59.92254333333333</v>
      </c>
      <c r="D32">
        <v>23.010716666666671</v>
      </c>
    </row>
    <row r="33" spans="1:4" x14ac:dyDescent="0.25">
      <c r="A33" t="s">
        <v>27</v>
      </c>
      <c r="B33">
        <v>18.802126666666663</v>
      </c>
      <c r="C33">
        <v>58.508879999999998</v>
      </c>
      <c r="D33">
        <v>22.688996666666668</v>
      </c>
    </row>
    <row r="34" spans="1:4" x14ac:dyDescent="0.25">
      <c r="A34" t="s">
        <v>37</v>
      </c>
      <c r="B34">
        <v>11.803573333333333</v>
      </c>
      <c r="C34">
        <v>51.832583333333332</v>
      </c>
      <c r="D34">
        <v>36.363816666666672</v>
      </c>
    </row>
    <row r="35" spans="1:4" x14ac:dyDescent="0.25">
      <c r="A35" t="s">
        <v>12</v>
      </c>
      <c r="B35">
        <v>7.8482433333333343</v>
      </c>
      <c r="C35">
        <v>35.397783333333336</v>
      </c>
      <c r="D35">
        <v>56.753986666666677</v>
      </c>
    </row>
    <row r="36" spans="1:4" x14ac:dyDescent="0.25">
      <c r="A36" t="s">
        <v>44</v>
      </c>
      <c r="B36">
        <v>12.291809999999998</v>
      </c>
      <c r="C36">
        <v>26.736173333333333</v>
      </c>
      <c r="D36">
        <v>60.97202333333334</v>
      </c>
    </row>
    <row r="37" spans="1:4" x14ac:dyDescent="0.25">
      <c r="A37" t="s">
        <v>49</v>
      </c>
      <c r="B37">
        <v>10.87237</v>
      </c>
      <c r="C37">
        <v>41.808290000000007</v>
      </c>
      <c r="D37">
        <v>47.319363333333328</v>
      </c>
    </row>
    <row r="38" spans="1:4" x14ac:dyDescent="0.25">
      <c r="A38" t="s">
        <v>30</v>
      </c>
      <c r="B38">
        <v>17.541419999999999</v>
      </c>
      <c r="C38">
        <v>64.965423333333334</v>
      </c>
      <c r="D38">
        <v>17.493153333333336</v>
      </c>
    </row>
    <row r="39" spans="1:4" x14ac:dyDescent="0.25">
      <c r="A39" t="s">
        <v>48</v>
      </c>
      <c r="B39">
        <v>11.437863333333334</v>
      </c>
      <c r="C39">
        <v>41.838629999999995</v>
      </c>
      <c r="D39">
        <v>46.723510000000005</v>
      </c>
    </row>
    <row r="40" spans="1:4" x14ac:dyDescent="0.25">
      <c r="A40" t="s">
        <v>15</v>
      </c>
      <c r="B40">
        <v>9.0073499999999989</v>
      </c>
      <c r="C40">
        <v>38.527976666666667</v>
      </c>
      <c r="D40">
        <v>52.464680000000008</v>
      </c>
    </row>
    <row r="41" spans="1:4" x14ac:dyDescent="0.25">
      <c r="A41" t="s">
        <v>16</v>
      </c>
      <c r="B41">
        <v>15.122856666666666</v>
      </c>
      <c r="C41">
        <v>43.911216666666668</v>
      </c>
      <c r="D41">
        <v>40.965926666666654</v>
      </c>
    </row>
    <row r="42" spans="1:4" x14ac:dyDescent="0.25">
      <c r="A42" t="s">
        <v>231</v>
      </c>
      <c r="B42">
        <v>15.04548</v>
      </c>
      <c r="C42">
        <v>54.49528333333334</v>
      </c>
      <c r="D42">
        <v>30.459223333333341</v>
      </c>
    </row>
    <row r="43" spans="1:4" x14ac:dyDescent="0.25">
      <c r="A43" t="s">
        <v>34</v>
      </c>
      <c r="B43">
        <v>15.868543333333333</v>
      </c>
      <c r="C43">
        <v>54.901763333333328</v>
      </c>
      <c r="D43">
        <v>29.229710000000001</v>
      </c>
    </row>
    <row r="44" spans="1:4" x14ac:dyDescent="0.25">
      <c r="A44" t="s">
        <v>29</v>
      </c>
      <c r="B44">
        <v>11.94295</v>
      </c>
      <c r="C44">
        <v>51.740133333333326</v>
      </c>
      <c r="D44">
        <v>36.316913333333332</v>
      </c>
    </row>
    <row r="45" spans="1:4" x14ac:dyDescent="0.25">
      <c r="A45" t="s">
        <v>206</v>
      </c>
      <c r="B45">
        <v>13.408773333333334</v>
      </c>
      <c r="C45">
        <v>42.253056666666673</v>
      </c>
      <c r="D45">
        <v>44.33817333333333</v>
      </c>
    </row>
    <row r="46" spans="1:4" x14ac:dyDescent="0.25">
      <c r="A46" t="s">
        <v>22</v>
      </c>
      <c r="B46">
        <v>8.596213333333333</v>
      </c>
      <c r="C46">
        <v>32.512859999999996</v>
      </c>
      <c r="D46">
        <v>58.89091333333333</v>
      </c>
    </row>
    <row r="47" spans="1:4" x14ac:dyDescent="0.25">
      <c r="A47" t="s">
        <v>32</v>
      </c>
      <c r="B47">
        <v>15.012030000000001</v>
      </c>
      <c r="C47">
        <v>46.638413333333339</v>
      </c>
      <c r="D47">
        <v>38.349573333333339</v>
      </c>
    </row>
    <row r="48" spans="1:4" x14ac:dyDescent="0.25">
      <c r="A48" t="s">
        <v>223</v>
      </c>
      <c r="B48">
        <v>11.948625000000002</v>
      </c>
      <c r="C48">
        <v>48.168409999999994</v>
      </c>
      <c r="D48">
        <v>39.882969999999993</v>
      </c>
    </row>
    <row r="49" spans="1:4" x14ac:dyDescent="0.25">
      <c r="A49" t="s">
        <v>50</v>
      </c>
      <c r="B49">
        <v>10.441433333333332</v>
      </c>
      <c r="C49">
        <v>33.896303333333336</v>
      </c>
      <c r="D49">
        <v>55.662269999999999</v>
      </c>
    </row>
    <row r="50" spans="1:4" x14ac:dyDescent="0.25">
      <c r="A50" t="s">
        <v>35</v>
      </c>
      <c r="B50">
        <v>12.244203333333333</v>
      </c>
      <c r="C50">
        <v>52.391476666666669</v>
      </c>
      <c r="D50">
        <v>35.364310000000003</v>
      </c>
    </row>
    <row r="51" spans="1:4" x14ac:dyDescent="0.25">
      <c r="A51" t="s">
        <v>199</v>
      </c>
      <c r="B51">
        <v>13.336266666666669</v>
      </c>
      <c r="C51">
        <v>41.920053333333335</v>
      </c>
      <c r="D51">
        <v>44.743683333333337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CCC8-B747-441C-B71C-9C8980851564}">
  <dimension ref="A1:B43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tr">
        <f>[1]Sheet1!A1</f>
        <v>sample</v>
      </c>
      <c r="B1" t="s">
        <v>125</v>
      </c>
    </row>
    <row r="2" spans="1:2" x14ac:dyDescent="0.25">
      <c r="A2" t="str">
        <f>[1]Sheet1!A2</f>
        <v>A1-1</v>
      </c>
      <c r="B2">
        <f>[1]Sheet1!P2</f>
        <v>3.3584999999999998</v>
      </c>
    </row>
    <row r="3" spans="1:2" x14ac:dyDescent="0.25">
      <c r="A3" t="str">
        <f>[1]Sheet1!A3</f>
        <v>A1-2</v>
      </c>
      <c r="B3">
        <f>[1]Sheet1!P3</f>
        <v>0.19400000000000001</v>
      </c>
    </row>
    <row r="4" spans="1:2" x14ac:dyDescent="0.25">
      <c r="A4" t="str">
        <f>[1]Sheet1!A4</f>
        <v>A2-1</v>
      </c>
      <c r="B4">
        <f>[1]Sheet1!P4</f>
        <v>7.3999999999999982E-2</v>
      </c>
    </row>
    <row r="5" spans="1:2" x14ac:dyDescent="0.25">
      <c r="A5" t="str">
        <f>[1]Sheet1!A5</f>
        <v>A3-1</v>
      </c>
      <c r="B5">
        <f>[1]Sheet1!P5</f>
        <v>4.4000000000000004E-2</v>
      </c>
    </row>
    <row r="6" spans="1:2" x14ac:dyDescent="0.25">
      <c r="A6" t="str">
        <f>[1]Sheet1!A6</f>
        <v>A4-2</v>
      </c>
      <c r="B6">
        <f>[1]Sheet1!P6</f>
        <v>9.8000000000000004E-2</v>
      </c>
    </row>
    <row r="7" spans="1:2" x14ac:dyDescent="0.25">
      <c r="A7" t="str">
        <f>[1]Sheet1!A7</f>
        <v>A5-1</v>
      </c>
      <c r="B7">
        <f>[1]Sheet1!P7</f>
        <v>0.10100000000000001</v>
      </c>
    </row>
    <row r="8" spans="1:2" x14ac:dyDescent="0.25">
      <c r="A8" t="str">
        <f>[1]Sheet1!A8</f>
        <v>A6-1</v>
      </c>
      <c r="B8">
        <f>[1]Sheet1!P8</f>
        <v>8.3000000000000004E-2</v>
      </c>
    </row>
    <row r="9" spans="1:2" x14ac:dyDescent="0.25">
      <c r="A9" t="str">
        <f>[1]Sheet1!A9</f>
        <v>A6-2</v>
      </c>
      <c r="B9">
        <f>[1]Sheet1!P9</f>
        <v>4.2499999999999996E-2</v>
      </c>
    </row>
    <row r="10" spans="1:2" x14ac:dyDescent="0.25">
      <c r="A10" t="str">
        <f>[1]Sheet1!A10</f>
        <v>B1-1</v>
      </c>
      <c r="B10">
        <f>[1]Sheet1!P10</f>
        <v>1.56</v>
      </c>
    </row>
    <row r="11" spans="1:2" x14ac:dyDescent="0.25">
      <c r="A11" t="str">
        <f>[1]Sheet1!A11</f>
        <v>B1-2</v>
      </c>
      <c r="B11">
        <f>[1]Sheet1!P11</f>
        <v>1.0169999999999999</v>
      </c>
    </row>
    <row r="12" spans="1:2" x14ac:dyDescent="0.25">
      <c r="A12" t="str">
        <f>[1]Sheet1!A12</f>
        <v>B1-3</v>
      </c>
      <c r="B12">
        <f>[1]Sheet1!P12</f>
        <v>0.78200000000000003</v>
      </c>
    </row>
    <row r="13" spans="1:2" x14ac:dyDescent="0.25">
      <c r="A13" t="str">
        <f>[1]Sheet1!A13</f>
        <v>B3-1</v>
      </c>
      <c r="B13">
        <f>[1]Sheet1!P13</f>
        <v>8.6000000000000007E-2</v>
      </c>
    </row>
    <row r="14" spans="1:2" x14ac:dyDescent="0.25">
      <c r="A14" t="str">
        <f>[1]Sheet1!A14</f>
        <v>B4-1</v>
      </c>
      <c r="B14">
        <f>[1]Sheet1!P14</f>
        <v>9.4E-2</v>
      </c>
    </row>
    <row r="15" spans="1:2" x14ac:dyDescent="0.25">
      <c r="A15" t="str">
        <f>[1]Sheet1!A15</f>
        <v>B5-2</v>
      </c>
      <c r="B15">
        <f>[1]Sheet1!P15</f>
        <v>4.1999999999999996E-2</v>
      </c>
    </row>
    <row r="16" spans="1:2" x14ac:dyDescent="0.25">
      <c r="A16" t="str">
        <f>[1]Sheet1!A16</f>
        <v>B6-1</v>
      </c>
      <c r="B16">
        <f>[1]Sheet1!P16</f>
        <v>2.1999999999999999E-2</v>
      </c>
    </row>
    <row r="17" spans="1:2" x14ac:dyDescent="0.25">
      <c r="A17" t="str">
        <f>[1]Sheet1!A17</f>
        <v>B7-2</v>
      </c>
      <c r="B17">
        <f>[1]Sheet1!P17</f>
        <v>9.2999999999999999E-2</v>
      </c>
    </row>
    <row r="18" spans="1:2" x14ac:dyDescent="0.25">
      <c r="A18" t="str">
        <f>[1]Sheet1!A18</f>
        <v>B8-1</v>
      </c>
      <c r="B18">
        <f>[1]Sheet1!P18</f>
        <v>5.8999999999999997E-2</v>
      </c>
    </row>
    <row r="19" spans="1:2" x14ac:dyDescent="0.25">
      <c r="A19" t="str">
        <f>[1]Sheet1!A19</f>
        <v>B9-1</v>
      </c>
      <c r="B19">
        <f>[1]Sheet1!P19</f>
        <v>0.22</v>
      </c>
    </row>
    <row r="20" spans="1:2" x14ac:dyDescent="0.25">
      <c r="A20" t="str">
        <f>[1]Sheet1!A20</f>
        <v>B9-3</v>
      </c>
      <c r="B20">
        <f>[1]Sheet1!P20</f>
        <v>8.0000000000000002E-3</v>
      </c>
    </row>
    <row r="21" spans="1:2" x14ac:dyDescent="0.25">
      <c r="A21" t="str">
        <f>[1]Sheet1!A21</f>
        <v>B11-1</v>
      </c>
      <c r="B21">
        <f>[1]Sheet1!P21</f>
        <v>7.0999999999999994E-2</v>
      </c>
    </row>
    <row r="22" spans="1:2" x14ac:dyDescent="0.25">
      <c r="A22" t="str">
        <f>[1]Sheet1!A22</f>
        <v>B11-3</v>
      </c>
      <c r="B22">
        <f>[1]Sheet1!P22</f>
        <v>2.7999999999999997E-2</v>
      </c>
    </row>
    <row r="23" spans="1:2" x14ac:dyDescent="0.25">
      <c r="A23" t="str">
        <f>[1]Sheet1!A23</f>
        <v>B12-3</v>
      </c>
      <c r="B23">
        <f>[1]Sheet1!P23</f>
        <v>6.1000000000000006E-2</v>
      </c>
    </row>
    <row r="24" spans="1:2" x14ac:dyDescent="0.25">
      <c r="A24" t="str">
        <f>[1]Sheet1!A24</f>
        <v>B14-1</v>
      </c>
      <c r="B24">
        <f>[1]Sheet1!P24</f>
        <v>8.5000000000000006E-2</v>
      </c>
    </row>
    <row r="25" spans="1:2" x14ac:dyDescent="0.25">
      <c r="A25" t="str">
        <f>[1]Sheet1!A25</f>
        <v>C1-1</v>
      </c>
      <c r="B25">
        <f>[1]Sheet1!P25</f>
        <v>2.4179999999999997</v>
      </c>
    </row>
    <row r="26" spans="1:2" x14ac:dyDescent="0.25">
      <c r="A26" t="str">
        <f>[1]Sheet1!A26</f>
        <v>C2-2</v>
      </c>
      <c r="B26">
        <f>[1]Sheet1!P26</f>
        <v>7.9000000000000001E-2</v>
      </c>
    </row>
    <row r="27" spans="1:2" x14ac:dyDescent="0.25">
      <c r="A27" t="str">
        <f>[1]Sheet1!A27</f>
        <v>C3-2</v>
      </c>
      <c r="B27">
        <f>[1]Sheet1!P27</f>
        <v>5.2999999999999999E-2</v>
      </c>
    </row>
    <row r="28" spans="1:2" x14ac:dyDescent="0.25">
      <c r="A28" t="str">
        <f>[1]Sheet1!A28</f>
        <v>C4-2</v>
      </c>
      <c r="B28">
        <f>[1]Sheet1!P28</f>
        <v>0.113</v>
      </c>
    </row>
    <row r="29" spans="1:2" x14ac:dyDescent="0.25">
      <c r="A29" t="str">
        <f>[1]Sheet1!A29</f>
        <v>C5-1</v>
      </c>
      <c r="B29">
        <f>[1]Sheet1!P29</f>
        <v>5.3999999999999999E-2</v>
      </c>
    </row>
    <row r="30" spans="1:2" x14ac:dyDescent="0.25">
      <c r="A30" t="str">
        <f>[1]Sheet1!A30</f>
        <v>C7-1</v>
      </c>
      <c r="B30">
        <f>[1]Sheet1!P30</f>
        <v>5.2000000000000005E-2</v>
      </c>
    </row>
    <row r="31" spans="1:2" x14ac:dyDescent="0.25">
      <c r="A31" t="str">
        <f>[1]Sheet1!A31</f>
        <v>C8-1</v>
      </c>
      <c r="B31">
        <f>[1]Sheet1!P31</f>
        <v>5.5000000000000007E-2</v>
      </c>
    </row>
    <row r="32" spans="1:2" x14ac:dyDescent="0.25">
      <c r="A32" t="str">
        <f>[1]Sheet1!A32</f>
        <v>C9-1</v>
      </c>
      <c r="B32">
        <f>[1]Sheet1!P32</f>
        <v>4.2999999999999997E-2</v>
      </c>
    </row>
    <row r="33" spans="1:2" x14ac:dyDescent="0.25">
      <c r="A33" t="str">
        <f>[1]Sheet1!A33</f>
        <v>C10-2</v>
      </c>
      <c r="B33">
        <f>[1]Sheet1!P33</f>
        <v>1.6E-2</v>
      </c>
    </row>
    <row r="34" spans="1:2" x14ac:dyDescent="0.25">
      <c r="A34" t="str">
        <f>[1]Sheet1!A34</f>
        <v>C12-1</v>
      </c>
      <c r="B34">
        <f>[1]Sheet1!P34</f>
        <v>1.4E-2</v>
      </c>
    </row>
    <row r="35" spans="1:2" x14ac:dyDescent="0.25">
      <c r="A35" t="str">
        <f>[1]Sheet1!A35</f>
        <v>C13-1</v>
      </c>
      <c r="B35">
        <f>[1]Sheet1!P35</f>
        <v>5.0000000000000044E-3</v>
      </c>
    </row>
    <row r="36" spans="1:2" x14ac:dyDescent="0.25">
      <c r="A36" t="str">
        <f>[1]Sheet1!A36</f>
        <v>C14-1</v>
      </c>
      <c r="B36">
        <f>[1]Sheet1!P36</f>
        <v>1.4E-2</v>
      </c>
    </row>
    <row r="37" spans="1:2" x14ac:dyDescent="0.25">
      <c r="A37" t="str">
        <f>[1]Sheet1!A37</f>
        <v>C15-2</v>
      </c>
      <c r="B37">
        <f>[1]Sheet1!P37</f>
        <v>6.9999999999999993E-3</v>
      </c>
    </row>
    <row r="38" spans="1:2" x14ac:dyDescent="0.25">
      <c r="A38" t="str">
        <f>[1]Sheet1!A38</f>
        <v>D1-2</v>
      </c>
      <c r="B38">
        <f>[1]Sheet1!P38</f>
        <v>0.14799999999999999</v>
      </c>
    </row>
    <row r="39" spans="1:2" x14ac:dyDescent="0.25">
      <c r="A39" t="str">
        <f>[1]Sheet1!A39</f>
        <v>D2-1</v>
      </c>
      <c r="B39">
        <f>[1]Sheet1!P39</f>
        <v>8.6999999999999994E-2</v>
      </c>
    </row>
    <row r="40" spans="1:2" x14ac:dyDescent="0.25">
      <c r="A40" t="str">
        <f>[1]Sheet1!A40</f>
        <v>D2-2</v>
      </c>
      <c r="B40">
        <f>[1]Sheet1!P40</f>
        <v>0.1</v>
      </c>
    </row>
    <row r="41" spans="1:2" x14ac:dyDescent="0.25">
      <c r="A41" t="str">
        <f>[1]Sheet1!A41</f>
        <v>D3-1</v>
      </c>
      <c r="B41">
        <f>[1]Sheet1!P41</f>
        <v>9.0999999999999998E-2</v>
      </c>
    </row>
    <row r="42" spans="1:2" x14ac:dyDescent="0.25">
      <c r="A42" t="str">
        <f>[1]Sheet1!A42</f>
        <v>D4-1</v>
      </c>
      <c r="B42">
        <f>[1]Sheet1!P42</f>
        <v>7.3000000000000009E-2</v>
      </c>
    </row>
    <row r="43" spans="1:2" x14ac:dyDescent="0.25">
      <c r="A43" t="str">
        <f>[1]Sheet1!A43</f>
        <v>D5-1</v>
      </c>
      <c r="B43">
        <f>[1]Sheet1!P43</f>
        <v>3.5999999999999997E-2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S1 - PFAS full list</vt:lpstr>
      <vt:lpstr>S2 - Lit Koc</vt:lpstr>
      <vt:lpstr>S3 - soil props</vt:lpstr>
      <vt:lpstr>S4 - TOC calcs</vt:lpstr>
      <vt:lpstr>S5 - concs</vt:lpstr>
      <vt:lpstr>pfas_for_python</vt:lpstr>
      <vt:lpstr>soil_props_for_python</vt:lpstr>
      <vt:lpstr>soil_texture_for_python</vt:lpstr>
      <vt:lpstr>toc_for_python</vt:lpstr>
      <vt:lpstr>gw_pfas_for_python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</dc:creator>
  <cp:lastModifiedBy>Kalle</cp:lastModifiedBy>
  <dcterms:created xsi:type="dcterms:W3CDTF">2015-06-05T18:17:20Z</dcterms:created>
  <dcterms:modified xsi:type="dcterms:W3CDTF">2022-12-15T21:56:06Z</dcterms:modified>
</cp:coreProperties>
</file>