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i\OneDrive\바탕 화면\CertificationTest\사자산기실기\SPS\"/>
    </mc:Choice>
  </mc:AlternateContent>
  <xr:revisionPtr revIDLastSave="0" documentId="13_ncr:1_{B143C1A1-CA9D-4C61-9063-0808DB9F9C45}" xr6:coauthVersionLast="47" xr6:coauthVersionMax="47" xr10:uidLastSave="{00000000-0000-0000-0000-000000000000}"/>
  <bookViews>
    <workbookView xWindow="-110" yWindow="-110" windowWidth="19420" windowHeight="10300" xr2:uid="{378716E9-6C0F-419D-BDD2-8B5146527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D24" i="1"/>
  <c r="B24" i="1"/>
  <c r="E12" i="1"/>
  <c r="G12" i="1" s="1"/>
  <c r="H12" i="1" s="1"/>
  <c r="F12" i="1"/>
  <c r="E5" i="1"/>
  <c r="G5" i="1" s="1"/>
  <c r="H5" i="1" s="1"/>
  <c r="F5" i="1"/>
  <c r="E7" i="1"/>
  <c r="G7" i="1" s="1"/>
  <c r="H7" i="1" s="1"/>
  <c r="F7" i="1"/>
  <c r="E4" i="1"/>
  <c r="G4" i="1" s="1"/>
  <c r="H4" i="1" s="1"/>
  <c r="F4" i="1"/>
  <c r="F24" i="1" s="1"/>
  <c r="E10" i="1"/>
  <c r="F10" i="1"/>
  <c r="G10" i="1"/>
  <c r="H10" i="1"/>
  <c r="E9" i="1"/>
  <c r="G9" i="1" s="1"/>
  <c r="H9" i="1" s="1"/>
  <c r="F9" i="1"/>
  <c r="E11" i="1"/>
  <c r="F11" i="1"/>
  <c r="G11" i="1"/>
  <c r="H11" i="1" s="1"/>
  <c r="E8" i="1"/>
  <c r="G8" i="1" s="1"/>
  <c r="H8" i="1" s="1"/>
  <c r="F8" i="1"/>
  <c r="E15" i="1"/>
  <c r="F15" i="1"/>
  <c r="G15" i="1"/>
  <c r="H15" i="1"/>
  <c r="E20" i="1"/>
  <c r="G20" i="1" s="1"/>
  <c r="H20" i="1" s="1"/>
  <c r="F20" i="1"/>
  <c r="E18" i="1"/>
  <c r="F18" i="1"/>
  <c r="G18" i="1"/>
  <c r="H18" i="1" s="1"/>
  <c r="E21" i="1"/>
  <c r="G21" i="1" s="1"/>
  <c r="H21" i="1" s="1"/>
  <c r="F21" i="1"/>
  <c r="E19" i="1"/>
  <c r="F19" i="1"/>
  <c r="G19" i="1"/>
  <c r="H19" i="1" s="1"/>
  <c r="E23" i="1"/>
  <c r="G23" i="1" s="1"/>
  <c r="H23" i="1" s="1"/>
  <c r="F23" i="1"/>
  <c r="E14" i="1"/>
  <c r="F14" i="1"/>
  <c r="G14" i="1"/>
  <c r="H14" i="1" s="1"/>
  <c r="E13" i="1"/>
  <c r="G13" i="1" s="1"/>
  <c r="H13" i="1" s="1"/>
  <c r="F13" i="1"/>
  <c r="E17" i="1"/>
  <c r="F17" i="1"/>
  <c r="G17" i="1"/>
  <c r="H17" i="1"/>
  <c r="E22" i="1"/>
  <c r="G22" i="1" s="1"/>
  <c r="H22" i="1" s="1"/>
  <c r="F22" i="1"/>
  <c r="E6" i="1"/>
  <c r="F6" i="1"/>
  <c r="G6" i="1"/>
  <c r="H6" i="1" s="1"/>
  <c r="G16" i="1"/>
  <c r="H16" i="1" s="1"/>
  <c r="F16" i="1"/>
  <c r="E16" i="1"/>
  <c r="F29" i="1" l="1"/>
  <c r="E25" i="1"/>
  <c r="F25" i="1"/>
  <c r="E29" i="1"/>
  <c r="F28" i="1" a="1"/>
  <c r="F28" i="1" s="1"/>
  <c r="E28" i="1" a="1"/>
  <c r="E28" i="1" s="1"/>
  <c r="C27" i="1"/>
  <c r="D27" i="1"/>
  <c r="E27" i="1"/>
  <c r="F27" i="1"/>
  <c r="B27" i="1"/>
  <c r="C26" i="1"/>
  <c r="D26" i="1"/>
  <c r="E26" i="1"/>
  <c r="F26" i="1"/>
  <c r="B25" i="1"/>
  <c r="B26" i="1"/>
  <c r="C25" i="1"/>
  <c r="D25" i="1"/>
  <c r="E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<sst xmlns="http://schemas.openxmlformats.org/spreadsheetml/2006/main" count="37" uniqueCount="23">
  <si>
    <t>지역</t>
    <phoneticPr fontId="1" type="noConversion"/>
  </si>
  <si>
    <t>수입</t>
    <phoneticPr fontId="1" type="noConversion"/>
  </si>
  <si>
    <t>지출</t>
    <phoneticPr fontId="1" type="noConversion"/>
  </si>
  <si>
    <t>저축</t>
    <phoneticPr fontId="1" type="noConversion"/>
  </si>
  <si>
    <t>부산</t>
    <phoneticPr fontId="1" type="noConversion"/>
  </si>
  <si>
    <t>대구</t>
    <phoneticPr fontId="1" type="noConversion"/>
  </si>
  <si>
    <t>울산</t>
    <phoneticPr fontId="1" type="noConversion"/>
  </si>
  <si>
    <t>광주</t>
    <phoneticPr fontId="1" type="noConversion"/>
  </si>
  <si>
    <t>대전</t>
    <phoneticPr fontId="1" type="noConversion"/>
  </si>
  <si>
    <t>서울</t>
    <phoneticPr fontId="1" type="noConversion"/>
  </si>
  <si>
    <t>여유자금</t>
    <phoneticPr fontId="1" type="noConversion"/>
  </si>
  <si>
    <t>잡비</t>
    <phoneticPr fontId="1" type="noConversion"/>
  </si>
  <si>
    <t>지수</t>
    <phoneticPr fontId="1" type="noConversion"/>
  </si>
  <si>
    <t>판정</t>
    <phoneticPr fontId="1" type="noConversion"/>
  </si>
  <si>
    <t>지역이 부산이면서 판정이 보통인 합계</t>
    <phoneticPr fontId="1" type="noConversion"/>
  </si>
  <si>
    <t>판정이 나쁨인 합</t>
    <phoneticPr fontId="1" type="noConversion"/>
  </si>
  <si>
    <t>지역평균</t>
    <phoneticPr fontId="1" type="noConversion"/>
  </si>
  <si>
    <t>우수평균</t>
    <phoneticPr fontId="1" type="noConversion"/>
  </si>
  <si>
    <t>보통평균</t>
    <phoneticPr fontId="1" type="noConversion"/>
  </si>
  <si>
    <t>나쁨평균</t>
    <phoneticPr fontId="1" type="noConversion"/>
  </si>
  <si>
    <t>저축우수지역 분석표</t>
    <phoneticPr fontId="1" type="noConversion"/>
  </si>
  <si>
    <t>=IF(G4&lt;=30%,"나쁨",IF(G4&lt;=50%,"보통","우수"))</t>
    <phoneticPr fontId="1" type="noConversion"/>
  </si>
  <si>
    <t>=SUMPRODUCT(($A$4:$A$23="부산")*($H$4:$H$23="보통"),F4:F23)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</si>
</sst>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9" fontId="0" fillId="0" borderId="3" xfId="0" applyNumberFormat="1" applyBorder="1">
      <alignment vertical="center"/>
    </xf>
    <xf numFmtId="9" fontId="0" fillId="0" borderId="4" xfId="0" applyNumberFormat="1" applyBorder="1">
      <alignment vertical="center"/>
    </xf>
    <xf numFmtId="9" fontId="0" fillId="0" borderId="5" xfId="0" applyNumberFormat="1" applyBorder="1">
      <alignment vertical="center"/>
    </xf>
    <xf numFmtId="180" fontId="0" fillId="0" borderId="3" xfId="0" applyNumberFormat="1" applyBorder="1">
      <alignment vertical="center"/>
    </xf>
    <xf numFmtId="180" fontId="0" fillId="0" borderId="3" xfId="0" applyNumberFormat="1" applyBorder="1" applyAlignment="1">
      <alignment horizontal="right" vertical="center"/>
    </xf>
    <xf numFmtId="180" fontId="0" fillId="0" borderId="4" xfId="0" applyNumberFormat="1" applyBorder="1">
      <alignment vertical="center"/>
    </xf>
    <xf numFmtId="180" fontId="0" fillId="0" borderId="4" xfId="0" applyNumberFormat="1" applyBorder="1" applyAlignment="1">
      <alignment horizontal="right" vertical="center"/>
    </xf>
    <xf numFmtId="180" fontId="0" fillId="0" borderId="5" xfId="0" applyNumberFormat="1" applyBorder="1">
      <alignment vertical="center"/>
    </xf>
    <xf numFmtId="180" fontId="0" fillId="0" borderId="5" xfId="0" applyNumberFormat="1" applyBorder="1" applyAlignment="1">
      <alignment horizontal="right" vertical="center"/>
    </xf>
    <xf numFmtId="180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 u="sng"/>
              <a:t>지역별 비용 지출 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저축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Sheet1!$A$4:$A$8</c:f>
              <c:strCache>
                <c:ptCount val="5"/>
                <c:pt idx="0">
                  <c:v>부산</c:v>
                </c:pt>
                <c:pt idx="1">
                  <c:v>울산</c:v>
                </c:pt>
                <c:pt idx="2">
                  <c:v>서울</c:v>
                </c:pt>
                <c:pt idx="3">
                  <c:v>광주</c:v>
                </c:pt>
                <c:pt idx="4">
                  <c:v>부산</c:v>
                </c:pt>
              </c:strCache>
            </c:strRef>
          </c:cat>
          <c:val>
            <c:numRef>
              <c:f>Sheet1!$D$4:$D$8</c:f>
              <c:numCache>
                <c:formatCode>_-[$₩-412]* #,##0_-;\-[$₩-412]* #,##0_-;_-[$₩-412]* "-"??_-;_-@_-</c:formatCode>
                <c:ptCount val="5"/>
                <c:pt idx="0">
                  <c:v>1140000</c:v>
                </c:pt>
                <c:pt idx="1">
                  <c:v>900000</c:v>
                </c:pt>
                <c:pt idx="2">
                  <c:v>600000</c:v>
                </c:pt>
                <c:pt idx="3">
                  <c:v>850000</c:v>
                </c:pt>
                <c:pt idx="4">
                  <c:v>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F0-4C87-864A-BAF5664E289C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여유자금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Sheet1!$A$4:$A$8</c:f>
              <c:strCache>
                <c:ptCount val="5"/>
                <c:pt idx="0">
                  <c:v>부산</c:v>
                </c:pt>
                <c:pt idx="1">
                  <c:v>울산</c:v>
                </c:pt>
                <c:pt idx="2">
                  <c:v>서울</c:v>
                </c:pt>
                <c:pt idx="3">
                  <c:v>광주</c:v>
                </c:pt>
                <c:pt idx="4">
                  <c:v>부산</c:v>
                </c:pt>
              </c:strCache>
            </c:strRef>
          </c:cat>
          <c:val>
            <c:numRef>
              <c:f>Sheet1!$E$4:$E$8</c:f>
              <c:numCache>
                <c:formatCode>_-[$₩-412]* #,##0_-;\-[$₩-412]* #,##0_-;_-[$₩-412]* "-"??_-;_-@_-</c:formatCode>
                <c:ptCount val="5"/>
                <c:pt idx="0">
                  <c:v>260000</c:v>
                </c:pt>
                <c:pt idx="1">
                  <c:v>250000</c:v>
                </c:pt>
                <c:pt idx="2">
                  <c:v>200000</c:v>
                </c:pt>
                <c:pt idx="3">
                  <c:v>350000</c:v>
                </c:pt>
                <c:pt idx="4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F0-4C87-864A-BAF5664E2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6098911"/>
        <c:axId val="1446099391"/>
      </c:barChart>
      <c:lineChart>
        <c:grouping val="standard"/>
        <c:varyColors val="0"/>
        <c:ser>
          <c:idx val="2"/>
          <c:order val="2"/>
          <c:tx>
            <c:strRef>
              <c:f>Sheet1!$F$3</c:f>
              <c:strCache>
                <c:ptCount val="1"/>
                <c:pt idx="0">
                  <c:v>잡비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Sheet1!$A$4:$A$8</c:f>
              <c:strCache>
                <c:ptCount val="5"/>
                <c:pt idx="0">
                  <c:v>부산</c:v>
                </c:pt>
                <c:pt idx="1">
                  <c:v>울산</c:v>
                </c:pt>
                <c:pt idx="2">
                  <c:v>서울</c:v>
                </c:pt>
                <c:pt idx="3">
                  <c:v>광주</c:v>
                </c:pt>
                <c:pt idx="4">
                  <c:v>부산</c:v>
                </c:pt>
              </c:strCache>
            </c:strRef>
          </c:cat>
          <c:val>
            <c:numRef>
              <c:f>Sheet1!$F$4:$F$8</c:f>
              <c:numCache>
                <c:formatCode>_-[$₩-412]* #,##0_-;\-[$₩-412]* #,##0_-;_-[$₩-412]* "-"??_-;_-@_-</c:formatCode>
                <c:ptCount val="5"/>
                <c:pt idx="0">
                  <c:v>1050000</c:v>
                </c:pt>
                <c:pt idx="1">
                  <c:v>2650000</c:v>
                </c:pt>
                <c:pt idx="2">
                  <c:v>400000</c:v>
                </c:pt>
                <c:pt idx="3">
                  <c:v>1500000</c:v>
                </c:pt>
                <c:pt idx="4">
                  <c:v>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F0-4C87-864A-BAF5664E2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6098911"/>
        <c:axId val="1446099391"/>
      </c:lineChart>
      <c:catAx>
        <c:axId val="1446098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지역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46099391"/>
        <c:crosses val="autoZero"/>
        <c:auto val="1"/>
        <c:lblAlgn val="ctr"/>
        <c:lblOffset val="100"/>
        <c:noMultiLvlLbl val="0"/>
      </c:catAx>
      <c:valAx>
        <c:axId val="144609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4609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18677</xdr:colOff>
      <xdr:row>32</xdr:row>
      <xdr:rowOff>14193</xdr:rowOff>
    </xdr:from>
    <xdr:to>
      <xdr:col>7</xdr:col>
      <xdr:colOff>635000</xdr:colOff>
      <xdr:row>47</xdr:row>
      <xdr:rowOff>171823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47D52CD-7C8E-AC04-3531-4B508B322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24C0-B7E9-4FB1-A8F8-448085CFE6D7}">
  <sheetPr>
    <pageSetUpPr fitToPage="1"/>
  </sheetPr>
  <dimension ref="A1:H31"/>
  <sheetViews>
    <sheetView tabSelected="1" zoomScale="85" zoomScaleNormal="85" workbookViewId="0">
      <selection activeCell="B6" sqref="B6"/>
    </sheetView>
  </sheetViews>
  <sheetFormatPr defaultRowHeight="17" x14ac:dyDescent="0.45"/>
  <cols>
    <col min="2" max="6" width="12.25" bestFit="1" customWidth="1"/>
  </cols>
  <sheetData>
    <row r="1" spans="1:8" ht="30" x14ac:dyDescent="0.45">
      <c r="A1" s="4" t="s">
        <v>20</v>
      </c>
      <c r="B1" s="4"/>
      <c r="C1" s="4"/>
      <c r="D1" s="4"/>
      <c r="E1" s="4"/>
      <c r="F1" s="4"/>
      <c r="G1" s="4"/>
      <c r="H1" s="4"/>
    </row>
    <row r="3" spans="1:8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x14ac:dyDescent="0.45">
      <c r="A4" s="16" t="s">
        <v>4</v>
      </c>
      <c r="B4" s="9">
        <v>2450000</v>
      </c>
      <c r="C4" s="9">
        <v>1400000</v>
      </c>
      <c r="D4" s="9">
        <v>1140000</v>
      </c>
      <c r="E4" s="9">
        <f>C4-D4</f>
        <v>260000</v>
      </c>
      <c r="F4" s="10">
        <f>B4-C4</f>
        <v>1050000</v>
      </c>
      <c r="G4" s="6">
        <f>E4/C4</f>
        <v>0.18571428571428572</v>
      </c>
      <c r="H4" s="16" t="str">
        <f>IF(G4&lt;=30%,"나쁨",IF(G4&lt;=50%,"보통","우수"))</f>
        <v>나쁨</v>
      </c>
    </row>
    <row r="5" spans="1:8" x14ac:dyDescent="0.45">
      <c r="A5" s="17" t="s">
        <v>6</v>
      </c>
      <c r="B5" s="11">
        <v>3800000</v>
      </c>
      <c r="C5" s="11">
        <v>1150000</v>
      </c>
      <c r="D5" s="11">
        <v>900000</v>
      </c>
      <c r="E5" s="11">
        <f>C5-D5</f>
        <v>250000</v>
      </c>
      <c r="F5" s="12">
        <f>B5-C5</f>
        <v>2650000</v>
      </c>
      <c r="G5" s="7">
        <f>E5/C5</f>
        <v>0.21739130434782608</v>
      </c>
      <c r="H5" s="17" t="str">
        <f>IF(G5&lt;=30%,"나쁨",IF(G5&lt;=50%,"보통","우수"))</f>
        <v>나쁨</v>
      </c>
    </row>
    <row r="6" spans="1:8" x14ac:dyDescent="0.45">
      <c r="A6" s="17" t="s">
        <v>9</v>
      </c>
      <c r="B6" s="11">
        <v>1200000</v>
      </c>
      <c r="C6" s="11">
        <v>800000</v>
      </c>
      <c r="D6" s="11">
        <v>600000</v>
      </c>
      <c r="E6" s="11">
        <f>C6-D6</f>
        <v>200000</v>
      </c>
      <c r="F6" s="12">
        <f>B6-C6</f>
        <v>400000</v>
      </c>
      <c r="G6" s="7">
        <f>E6/C6</f>
        <v>0.25</v>
      </c>
      <c r="H6" s="17" t="str">
        <f>IF(G6&lt;=30%,"나쁨",IF(G6&lt;=50%,"보통","우수"))</f>
        <v>나쁨</v>
      </c>
    </row>
    <row r="7" spans="1:8" x14ac:dyDescent="0.45">
      <c r="A7" s="17" t="s">
        <v>7</v>
      </c>
      <c r="B7" s="11">
        <v>2700000</v>
      </c>
      <c r="C7" s="11">
        <v>1200000</v>
      </c>
      <c r="D7" s="11">
        <v>850000</v>
      </c>
      <c r="E7" s="11">
        <f>C7-D7</f>
        <v>350000</v>
      </c>
      <c r="F7" s="12">
        <f>B7-C7</f>
        <v>1500000</v>
      </c>
      <c r="G7" s="7">
        <f>E7/C7</f>
        <v>0.29166666666666669</v>
      </c>
      <c r="H7" s="17" t="str">
        <f>IF(G7&lt;=30%,"나쁨",IF(G7&lt;=50%,"보통","우수"))</f>
        <v>나쁨</v>
      </c>
    </row>
    <row r="8" spans="1:8" x14ac:dyDescent="0.45">
      <c r="A8" s="17" t="s">
        <v>4</v>
      </c>
      <c r="B8" s="11">
        <v>1200000</v>
      </c>
      <c r="C8" s="11">
        <v>1000000</v>
      </c>
      <c r="D8" s="11">
        <v>700000</v>
      </c>
      <c r="E8" s="11">
        <f>C8-D8</f>
        <v>300000</v>
      </c>
      <c r="F8" s="12">
        <f>B8-C8</f>
        <v>200000</v>
      </c>
      <c r="G8" s="7">
        <f>E8/C8</f>
        <v>0.3</v>
      </c>
      <c r="H8" s="17" t="str">
        <f>IF(G8&lt;=30%,"나쁨",IF(G8&lt;=50%,"보통","우수"))</f>
        <v>나쁨</v>
      </c>
    </row>
    <row r="9" spans="1:8" x14ac:dyDescent="0.45">
      <c r="A9" s="17" t="s">
        <v>4</v>
      </c>
      <c r="B9" s="11">
        <v>1200000</v>
      </c>
      <c r="C9" s="11">
        <v>770000</v>
      </c>
      <c r="D9" s="11">
        <v>490000</v>
      </c>
      <c r="E9" s="11">
        <f>C9-D9</f>
        <v>280000</v>
      </c>
      <c r="F9" s="12">
        <f>B9-C9</f>
        <v>430000</v>
      </c>
      <c r="G9" s="7">
        <f>E9/C9</f>
        <v>0.36363636363636365</v>
      </c>
      <c r="H9" s="17" t="str">
        <f>IF(G9&lt;=30%,"나쁨",IF(G9&lt;=50%,"보통","우수"))</f>
        <v>보통</v>
      </c>
    </row>
    <row r="10" spans="1:8" x14ac:dyDescent="0.45">
      <c r="A10" s="17" t="s">
        <v>4</v>
      </c>
      <c r="B10" s="11">
        <v>1850000</v>
      </c>
      <c r="C10" s="11">
        <v>1250000</v>
      </c>
      <c r="D10" s="11">
        <v>750000</v>
      </c>
      <c r="E10" s="11">
        <f>C10-D10</f>
        <v>500000</v>
      </c>
      <c r="F10" s="12">
        <f>B10-C10</f>
        <v>600000</v>
      </c>
      <c r="G10" s="7">
        <f>E10/C10</f>
        <v>0.4</v>
      </c>
      <c r="H10" s="17" t="str">
        <f>IF(G10&lt;=30%,"나쁨",IF(G10&lt;=50%,"보통","우수"))</f>
        <v>보통</v>
      </c>
    </row>
    <row r="11" spans="1:8" x14ac:dyDescent="0.45">
      <c r="A11" s="17" t="s">
        <v>4</v>
      </c>
      <c r="B11" s="11">
        <v>1800000</v>
      </c>
      <c r="C11" s="11">
        <v>1600000</v>
      </c>
      <c r="D11" s="11">
        <v>900000</v>
      </c>
      <c r="E11" s="11">
        <f>C11-D11</f>
        <v>700000</v>
      </c>
      <c r="F11" s="12">
        <f>B11-C11</f>
        <v>200000</v>
      </c>
      <c r="G11" s="7">
        <f>E11/C11</f>
        <v>0.4375</v>
      </c>
      <c r="H11" s="17" t="str">
        <f>IF(G11&lt;=30%,"나쁨",IF(G11&lt;=50%,"보통","우수"))</f>
        <v>보통</v>
      </c>
    </row>
    <row r="12" spans="1:8" x14ac:dyDescent="0.45">
      <c r="A12" s="17" t="s">
        <v>5</v>
      </c>
      <c r="B12" s="11">
        <v>1900000</v>
      </c>
      <c r="C12" s="11">
        <v>1270000</v>
      </c>
      <c r="D12" s="11">
        <v>700000</v>
      </c>
      <c r="E12" s="11">
        <f>C12-D12</f>
        <v>570000</v>
      </c>
      <c r="F12" s="12">
        <f>B12-C12</f>
        <v>630000</v>
      </c>
      <c r="G12" s="7">
        <f>E12/C12</f>
        <v>0.44881889763779526</v>
      </c>
      <c r="H12" s="17" t="str">
        <f>IF(G12&lt;=30%,"나쁨",IF(G12&lt;=50%,"보통","우수"))</f>
        <v>보통</v>
      </c>
    </row>
    <row r="13" spans="1:8" x14ac:dyDescent="0.45">
      <c r="A13" s="17" t="s">
        <v>8</v>
      </c>
      <c r="B13" s="11">
        <v>1200000</v>
      </c>
      <c r="C13" s="11">
        <v>1100000</v>
      </c>
      <c r="D13" s="11">
        <v>600000</v>
      </c>
      <c r="E13" s="11">
        <f>C13-D13</f>
        <v>500000</v>
      </c>
      <c r="F13" s="12">
        <f>B13-C13</f>
        <v>100000</v>
      </c>
      <c r="G13" s="7">
        <f>E13/C13</f>
        <v>0.45454545454545453</v>
      </c>
      <c r="H13" s="17" t="str">
        <f>IF(G13&lt;=30%,"나쁨",IF(G13&lt;=50%,"보통","우수"))</f>
        <v>보통</v>
      </c>
    </row>
    <row r="14" spans="1:8" x14ac:dyDescent="0.45">
      <c r="A14" s="17" t="s">
        <v>4</v>
      </c>
      <c r="B14" s="11">
        <v>1500000</v>
      </c>
      <c r="C14" s="11">
        <v>1000000</v>
      </c>
      <c r="D14" s="11">
        <v>500000</v>
      </c>
      <c r="E14" s="11">
        <f>C14-D14</f>
        <v>500000</v>
      </c>
      <c r="F14" s="12">
        <f>B14-C14</f>
        <v>500000</v>
      </c>
      <c r="G14" s="7">
        <f>E14/C14</f>
        <v>0.5</v>
      </c>
      <c r="H14" s="17" t="str">
        <f>IF(G14&lt;=30%,"나쁨",IF(G14&lt;=50%,"보통","우수"))</f>
        <v>보통</v>
      </c>
    </row>
    <row r="15" spans="1:8" x14ac:dyDescent="0.45">
      <c r="A15" s="17" t="s">
        <v>7</v>
      </c>
      <c r="B15" s="11">
        <v>800000</v>
      </c>
      <c r="C15" s="11">
        <v>200000</v>
      </c>
      <c r="D15" s="11">
        <v>100000</v>
      </c>
      <c r="E15" s="11">
        <f>C15-D15</f>
        <v>100000</v>
      </c>
      <c r="F15" s="12">
        <f>B15-C15</f>
        <v>600000</v>
      </c>
      <c r="G15" s="7">
        <f>E15/C15</f>
        <v>0.5</v>
      </c>
      <c r="H15" s="17" t="str">
        <f>IF(G15&lt;=30%,"나쁨",IF(G15&lt;=50%,"보통","우수"))</f>
        <v>보통</v>
      </c>
    </row>
    <row r="16" spans="1:8" x14ac:dyDescent="0.45">
      <c r="A16" s="17" t="s">
        <v>4</v>
      </c>
      <c r="B16" s="11">
        <v>1550000</v>
      </c>
      <c r="C16" s="11">
        <v>950000</v>
      </c>
      <c r="D16" s="11">
        <v>450000</v>
      </c>
      <c r="E16" s="11">
        <f>C16-D16</f>
        <v>500000</v>
      </c>
      <c r="F16" s="12">
        <f>B16-C16</f>
        <v>600000</v>
      </c>
      <c r="G16" s="7">
        <f>E16/C16</f>
        <v>0.52631578947368418</v>
      </c>
      <c r="H16" s="17" t="str">
        <f>IF(G16&lt;=30%,"나쁨",IF(G16&lt;=50%,"보통","우수"))</f>
        <v>우수</v>
      </c>
    </row>
    <row r="17" spans="1:8" x14ac:dyDescent="0.45">
      <c r="A17" s="17" t="s">
        <v>9</v>
      </c>
      <c r="B17" s="11">
        <v>1300000</v>
      </c>
      <c r="C17" s="11">
        <v>1000000</v>
      </c>
      <c r="D17" s="11">
        <v>400000</v>
      </c>
      <c r="E17" s="11">
        <f>C17-D17</f>
        <v>600000</v>
      </c>
      <c r="F17" s="12">
        <f>B17-C17</f>
        <v>300000</v>
      </c>
      <c r="G17" s="7">
        <f>E17/C17</f>
        <v>0.6</v>
      </c>
      <c r="H17" s="17" t="str">
        <f>IF(G17&lt;=30%,"나쁨",IF(G17&lt;=50%,"보통","우수"))</f>
        <v>우수</v>
      </c>
    </row>
    <row r="18" spans="1:8" x14ac:dyDescent="0.45">
      <c r="A18" s="17" t="s">
        <v>8</v>
      </c>
      <c r="B18" s="11">
        <v>1700000</v>
      </c>
      <c r="C18" s="11">
        <v>1100000</v>
      </c>
      <c r="D18" s="11">
        <v>400000</v>
      </c>
      <c r="E18" s="11">
        <f>C18-D18</f>
        <v>700000</v>
      </c>
      <c r="F18" s="12">
        <f>B18-C18</f>
        <v>600000</v>
      </c>
      <c r="G18" s="7">
        <f>E18/C18</f>
        <v>0.63636363636363635</v>
      </c>
      <c r="H18" s="17" t="str">
        <f>IF(G18&lt;=30%,"나쁨",IF(G18&lt;=50%,"보통","우수"))</f>
        <v>우수</v>
      </c>
    </row>
    <row r="19" spans="1:8" x14ac:dyDescent="0.45">
      <c r="A19" s="17" t="s">
        <v>9</v>
      </c>
      <c r="B19" s="11">
        <v>1900000</v>
      </c>
      <c r="C19" s="11">
        <v>1100000</v>
      </c>
      <c r="D19" s="11">
        <v>300000</v>
      </c>
      <c r="E19" s="11">
        <f>C19-D19</f>
        <v>800000</v>
      </c>
      <c r="F19" s="12">
        <f>B19-C19</f>
        <v>800000</v>
      </c>
      <c r="G19" s="7">
        <f>E19/C19</f>
        <v>0.72727272727272729</v>
      </c>
      <c r="H19" s="17" t="str">
        <f>IF(G19&lt;=30%,"나쁨",IF(G19&lt;=50%,"보통","우수"))</f>
        <v>우수</v>
      </c>
    </row>
    <row r="20" spans="1:8" x14ac:dyDescent="0.45">
      <c r="A20" s="17" t="s">
        <v>6</v>
      </c>
      <c r="B20" s="11">
        <v>1500000</v>
      </c>
      <c r="C20" s="11">
        <v>1200000</v>
      </c>
      <c r="D20" s="11">
        <v>200000</v>
      </c>
      <c r="E20" s="11">
        <f>C20-D20</f>
        <v>1000000</v>
      </c>
      <c r="F20" s="12">
        <f>B20-C20</f>
        <v>300000</v>
      </c>
      <c r="G20" s="7">
        <f>E20/C20</f>
        <v>0.83333333333333337</v>
      </c>
      <c r="H20" s="17" t="str">
        <f>IF(G20&lt;=30%,"나쁨",IF(G20&lt;=50%,"보통","우수"))</f>
        <v>우수</v>
      </c>
    </row>
    <row r="21" spans="1:8" x14ac:dyDescent="0.45">
      <c r="A21" s="17" t="s">
        <v>4</v>
      </c>
      <c r="B21" s="11">
        <v>1600000</v>
      </c>
      <c r="C21" s="11">
        <v>1200000</v>
      </c>
      <c r="D21" s="11">
        <v>200000</v>
      </c>
      <c r="E21" s="11">
        <f>C21-D21</f>
        <v>1000000</v>
      </c>
      <c r="F21" s="12">
        <f>B21-C21</f>
        <v>400000</v>
      </c>
      <c r="G21" s="7">
        <f>E21/C21</f>
        <v>0.83333333333333337</v>
      </c>
      <c r="H21" s="17" t="str">
        <f>IF(G21&lt;=30%,"나쁨",IF(G21&lt;=50%,"보통","우수"))</f>
        <v>우수</v>
      </c>
    </row>
    <row r="22" spans="1:8" x14ac:dyDescent="0.45">
      <c r="A22" s="17" t="s">
        <v>6</v>
      </c>
      <c r="B22" s="11">
        <v>1800000</v>
      </c>
      <c r="C22" s="11">
        <v>1300000</v>
      </c>
      <c r="D22" s="11">
        <v>200000</v>
      </c>
      <c r="E22" s="11">
        <f>C22-D22</f>
        <v>1100000</v>
      </c>
      <c r="F22" s="12">
        <f>B22-C22</f>
        <v>500000</v>
      </c>
      <c r="G22" s="7">
        <f>E22/C22</f>
        <v>0.84615384615384615</v>
      </c>
      <c r="H22" s="17" t="str">
        <f>IF(G22&lt;=30%,"나쁨",IF(G22&lt;=50%,"보통","우수"))</f>
        <v>우수</v>
      </c>
    </row>
    <row r="23" spans="1:8" x14ac:dyDescent="0.45">
      <c r="A23" s="18" t="s">
        <v>9</v>
      </c>
      <c r="B23" s="13">
        <v>1300000</v>
      </c>
      <c r="C23" s="13">
        <v>900000</v>
      </c>
      <c r="D23" s="13">
        <v>100000</v>
      </c>
      <c r="E23" s="13">
        <f>C23-D23</f>
        <v>800000</v>
      </c>
      <c r="F23" s="14">
        <f>B23-C23</f>
        <v>400000</v>
      </c>
      <c r="G23" s="8">
        <f>E23/C23</f>
        <v>0.88888888888888884</v>
      </c>
      <c r="H23" s="18" t="str">
        <f>IF(G23&lt;=30%,"나쁨",IF(G23&lt;=50%,"보통","우수"))</f>
        <v>우수</v>
      </c>
    </row>
    <row r="24" spans="1:8" x14ac:dyDescent="0.45">
      <c r="A24" s="1" t="s">
        <v>16</v>
      </c>
      <c r="B24" s="15">
        <f>AVERAGE(B4:B23)</f>
        <v>1712500</v>
      </c>
      <c r="C24" s="15">
        <f t="shared" ref="C24:F24" si="0">AVERAGE(C4:C23)</f>
        <v>1074500</v>
      </c>
      <c r="D24" s="15">
        <f t="shared" si="0"/>
        <v>524000</v>
      </c>
      <c r="E24" s="15">
        <f t="shared" si="0"/>
        <v>550500</v>
      </c>
      <c r="F24" s="15">
        <f t="shared" si="0"/>
        <v>638000</v>
      </c>
      <c r="G24" s="2"/>
      <c r="H24" s="3"/>
    </row>
    <row r="25" spans="1:8" x14ac:dyDescent="0.45">
      <c r="A25" s="1" t="s">
        <v>17</v>
      </c>
      <c r="B25" s="15">
        <f>SUMIFS(B4:B23,$H$4:$H$23,"우수")/COUNTIF($H$4:$H$23,"우수")</f>
        <v>1581250</v>
      </c>
      <c r="C25" s="15">
        <f t="shared" ref="C25:F25" si="1">SUMIFS(C4:C23,$H$4:$H$23,"우수")/COUNTIF($H$4:$H$23,"우수")</f>
        <v>1093750</v>
      </c>
      <c r="D25" s="15">
        <f t="shared" si="1"/>
        <v>281250</v>
      </c>
      <c r="E25" s="15">
        <f t="shared" si="1"/>
        <v>812500</v>
      </c>
      <c r="F25" s="15">
        <f t="shared" si="1"/>
        <v>487500</v>
      </c>
      <c r="G25" s="2"/>
      <c r="H25" s="3"/>
    </row>
    <row r="26" spans="1:8" x14ac:dyDescent="0.45">
      <c r="A26" s="1" t="s">
        <v>18</v>
      </c>
      <c r="B26" s="15">
        <f>SUMIFS(B4:B23,$H$4:$H$23,"보통")/COUNTIF($H$4:$H$23,"보통")</f>
        <v>1464285.7142857143</v>
      </c>
      <c r="C26" s="15">
        <f t="shared" ref="C26:F26" si="2">SUMIFS(C4:C23,$H$4:$H$23,"보통")/COUNTIF($H$4:$H$23,"보통")</f>
        <v>1027142.8571428572</v>
      </c>
      <c r="D26" s="15">
        <f t="shared" si="2"/>
        <v>577142.85714285716</v>
      </c>
      <c r="E26" s="15">
        <f t="shared" si="2"/>
        <v>450000</v>
      </c>
      <c r="F26" s="15">
        <f t="shared" si="2"/>
        <v>437142.85714285716</v>
      </c>
      <c r="G26" s="2"/>
      <c r="H26" s="3"/>
    </row>
    <row r="27" spans="1:8" x14ac:dyDescent="0.45">
      <c r="A27" s="1" t="s">
        <v>19</v>
      </c>
      <c r="B27" s="15">
        <f>SUMIFS(B4:B23,$H$4:$H$23,"나쁨")/COUNTIF($H$4:$H$23,"나쁨")</f>
        <v>2270000</v>
      </c>
      <c r="C27" s="15">
        <f t="shared" ref="C27:F27" si="3">SUMIFS(C4:C23,$H$4:$H$23,"나쁨")/COUNTIF($H$4:$H$23,"나쁨")</f>
        <v>1110000</v>
      </c>
      <c r="D27" s="15">
        <f t="shared" si="3"/>
        <v>838000</v>
      </c>
      <c r="E27" s="15">
        <f t="shared" si="3"/>
        <v>272000</v>
      </c>
      <c r="F27" s="15">
        <f t="shared" si="3"/>
        <v>1160000</v>
      </c>
      <c r="G27" s="2"/>
      <c r="H27" s="3"/>
    </row>
    <row r="28" spans="1:8" x14ac:dyDescent="0.45">
      <c r="A28" s="2" t="s">
        <v>14</v>
      </c>
      <c r="B28" s="2"/>
      <c r="C28" s="2"/>
      <c r="D28" s="2"/>
      <c r="E28" s="15" cm="1">
        <f t="array" ref="E28">SUMPRODUCT(($A$4:$A$23="부산")*($H$4:$H$23="보통"),E4:E23)</f>
        <v>1980000</v>
      </c>
      <c r="F28" s="15" cm="1">
        <f t="array" ref="F28">SUMPRODUCT(($A$4:$A$23="부산")*($H$4:$H$23="보통"),F4:F23)</f>
        <v>1730000</v>
      </c>
      <c r="G28" s="2"/>
      <c r="H28" s="3"/>
    </row>
    <row r="29" spans="1:8" x14ac:dyDescent="0.45">
      <c r="A29" s="2" t="s">
        <v>15</v>
      </c>
      <c r="B29" s="2"/>
      <c r="C29" s="2"/>
      <c r="D29" s="2"/>
      <c r="E29" s="15">
        <f>SUMIFS(E4:E23,$H$4:$H$23,"나쁨")</f>
        <v>1360000</v>
      </c>
      <c r="F29" s="15">
        <f>SUMIFS(F4:F23,$H$4:$H$23,"나쁨")</f>
        <v>5800000</v>
      </c>
      <c r="G29" s="2"/>
      <c r="H29" s="3"/>
    </row>
    <row r="30" spans="1:8" x14ac:dyDescent="0.45">
      <c r="A30" s="5" t="s">
        <v>21</v>
      </c>
      <c r="B30" s="2"/>
      <c r="C30" s="2"/>
      <c r="D30" s="2"/>
      <c r="E30" s="2"/>
      <c r="F30" s="2"/>
      <c r="G30" s="2"/>
      <c r="H30" s="2"/>
    </row>
    <row r="31" spans="1:8" x14ac:dyDescent="0.45">
      <c r="A31" s="5" t="s">
        <v>22</v>
      </c>
      <c r="B31" s="2"/>
      <c r="C31" s="2"/>
      <c r="D31" s="2"/>
      <c r="E31" s="2"/>
      <c r="F31" s="2"/>
      <c r="G31" s="2"/>
      <c r="H31" s="2"/>
    </row>
  </sheetData>
  <sortState xmlns:xlrd2="http://schemas.microsoft.com/office/spreadsheetml/2017/richdata2" ref="A4:H23">
    <sortCondition ref="G4:G23"/>
    <sortCondition descending="1" ref="A4:A23"/>
  </sortState>
  <mergeCells count="7">
    <mergeCell ref="A1:H1"/>
    <mergeCell ref="G24:G29"/>
    <mergeCell ref="H24:H29"/>
    <mergeCell ref="A31:H31"/>
    <mergeCell ref="A30:H30"/>
    <mergeCell ref="A29:D29"/>
    <mergeCell ref="A28:D28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2025-07-16T00:44:46Z</cp:lastPrinted>
  <dcterms:created xsi:type="dcterms:W3CDTF">2025-07-16T00:22:09Z</dcterms:created>
  <dcterms:modified xsi:type="dcterms:W3CDTF">2025-07-16T00:44:50Z</dcterms:modified>
</cp:coreProperties>
</file>