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CCE224DB-F2D3-4B19-B6BA-93B3819D109F}" xr6:coauthVersionLast="47" xr6:coauthVersionMax="47" xr10:uidLastSave="{00000000-0000-0000-0000-000000000000}"/>
  <bookViews>
    <workbookView minimized="1" xWindow="13245" yWindow="2340" windowWidth="12540" windowHeight="11295" xr2:uid="{932441D9-E416-4FA3-99F1-59979C809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/>
  <c r="H8" i="1"/>
  <c r="I8" i="1"/>
  <c r="K8" i="1" s="1"/>
  <c r="L8" i="1" s="1"/>
  <c r="J8" i="1"/>
  <c r="H11" i="1"/>
  <c r="I11" i="1"/>
  <c r="J11" i="1"/>
  <c r="K11" i="1"/>
  <c r="L11" i="1"/>
  <c r="H9" i="1"/>
  <c r="I9" i="1"/>
  <c r="J9" i="1"/>
  <c r="K9" i="1"/>
  <c r="L9" i="1"/>
  <c r="H21" i="1"/>
  <c r="I21" i="1"/>
  <c r="K21" i="1" s="1"/>
  <c r="L21" i="1" s="1"/>
  <c r="J21" i="1"/>
  <c r="H17" i="1"/>
  <c r="I17" i="1"/>
  <c r="J17" i="1"/>
  <c r="K17" i="1"/>
  <c r="L17" i="1"/>
  <c r="H16" i="1"/>
  <c r="I16" i="1"/>
  <c r="K16" i="1" s="1"/>
  <c r="L16" i="1" s="1"/>
  <c r="J16" i="1"/>
  <c r="H22" i="1"/>
  <c r="I22" i="1"/>
  <c r="K22" i="1" s="1"/>
  <c r="L22" i="1" s="1"/>
  <c r="J22" i="1"/>
  <c r="H7" i="1"/>
  <c r="I7" i="1"/>
  <c r="K7" i="1" s="1"/>
  <c r="L7" i="1" s="1"/>
  <c r="J7" i="1"/>
  <c r="J25" i="1" s="1"/>
  <c r="H20" i="1"/>
  <c r="I20" i="1"/>
  <c r="K20" i="1" s="1"/>
  <c r="L20" i="1" s="1"/>
  <c r="J20" i="1"/>
  <c r="H15" i="1"/>
  <c r="I15" i="1"/>
  <c r="K15" i="1" s="1"/>
  <c r="L15" i="1" s="1"/>
  <c r="J15" i="1"/>
  <c r="H5" i="1"/>
  <c r="K28" i="1" s="1" a="1"/>
  <c r="K28" i="1" s="1"/>
  <c r="I5" i="1"/>
  <c r="J30" i="1" s="1"/>
  <c r="J5" i="1"/>
  <c r="K5" i="1"/>
  <c r="K26" i="1" s="1" a="1"/>
  <c r="K26" i="1" s="1"/>
  <c r="L5" i="1"/>
  <c r="H13" i="1"/>
  <c r="I13" i="1"/>
  <c r="K13" i="1" s="1"/>
  <c r="L13" i="1" s="1"/>
  <c r="J13" i="1"/>
  <c r="H19" i="1"/>
  <c r="I19" i="1"/>
  <c r="J19" i="1"/>
  <c r="K19" i="1"/>
  <c r="L19" i="1" s="1"/>
  <c r="H14" i="1"/>
  <c r="I14" i="1"/>
  <c r="K14" i="1" s="1"/>
  <c r="L14" i="1" s="1"/>
  <c r="J14" i="1"/>
  <c r="H6" i="1"/>
  <c r="I6" i="1"/>
  <c r="J6" i="1"/>
  <c r="K6" i="1"/>
  <c r="L6" i="1"/>
  <c r="H18" i="1"/>
  <c r="I18" i="1"/>
  <c r="J18" i="1"/>
  <c r="K18" i="1"/>
  <c r="L18" i="1"/>
  <c r="H24" i="1"/>
  <c r="I24" i="1"/>
  <c r="J24" i="1"/>
  <c r="K24" i="1"/>
  <c r="L24" i="1" s="1"/>
  <c r="H10" i="1"/>
  <c r="I10" i="1"/>
  <c r="J10" i="1"/>
  <c r="K10" i="1"/>
  <c r="L10" i="1"/>
  <c r="K12" i="1"/>
  <c r="L12" i="1" s="1"/>
  <c r="J12" i="1"/>
  <c r="I12" i="1"/>
  <c r="H12" i="1"/>
  <c r="J29" i="1" l="1" a="1"/>
  <c r="J29" i="1" s="1"/>
  <c r="K29" i="1" a="1"/>
  <c r="K29" i="1" s="1"/>
  <c r="I25" i="1"/>
  <c r="K25" i="1"/>
  <c r="J28" i="1" a="1"/>
  <c r="J28" i="1" s="1"/>
  <c r="K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<sst xmlns="http://schemas.openxmlformats.org/spreadsheetml/2006/main" count="59" uniqueCount="41">
  <si>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1" type="noConversion"/>
  </si>
  <si>
    <t>고객명</t>
    <phoneticPr fontId="1" type="noConversion"/>
  </si>
  <si>
    <t>성별</t>
    <phoneticPr fontId="1" type="noConversion"/>
  </si>
  <si>
    <t>예금</t>
    <phoneticPr fontId="1" type="noConversion"/>
  </si>
  <si>
    <t>지출</t>
    <phoneticPr fontId="1" type="noConversion"/>
  </si>
  <si>
    <t>대출금액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</si>
  <si>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</si>
  <si>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</si>
  <si>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</si>
  <si>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김종남</t>
    <phoneticPr fontId="1" type="noConversion"/>
  </si>
  <si>
    <t>박철수</t>
    <phoneticPr fontId="1" type="noConversion"/>
  </si>
  <si>
    <t>남민종</t>
    <phoneticPr fontId="1" type="noConversion"/>
  </si>
  <si>
    <t>곽수지</t>
    <phoneticPr fontId="1" type="noConversion"/>
  </si>
  <si>
    <t>편영표</t>
    <phoneticPr fontId="1" type="noConversion"/>
  </si>
  <si>
    <t>황귀영</t>
    <phoneticPr fontId="1" type="noConversion"/>
  </si>
  <si>
    <t>하석태</t>
    <phoneticPr fontId="1" type="noConversion"/>
  </si>
  <si>
    <t>박종식</t>
    <phoneticPr fontId="1" type="noConversion"/>
  </si>
  <si>
    <t>심수미</t>
    <phoneticPr fontId="1" type="noConversion"/>
  </si>
  <si>
    <t>김지수</t>
    <phoneticPr fontId="1" type="noConversion"/>
  </si>
  <si>
    <t>이남석</t>
    <phoneticPr fontId="1" type="noConversion"/>
  </si>
  <si>
    <t>임지영</t>
    <phoneticPr fontId="1" type="noConversion"/>
  </si>
  <si>
    <t>강승헌</t>
    <phoneticPr fontId="1" type="noConversion"/>
  </si>
  <si>
    <t>정연수</t>
    <phoneticPr fontId="1" type="noConversion"/>
  </si>
  <si>
    <t>이인용</t>
    <phoneticPr fontId="1" type="noConversion"/>
  </si>
  <si>
    <t>송춘석</t>
    <phoneticPr fontId="1" type="noConversion"/>
  </si>
  <si>
    <t>심남숙</t>
    <phoneticPr fontId="1" type="noConversion"/>
  </si>
  <si>
    <t>전은미</t>
    <phoneticPr fontId="1" type="noConversion"/>
  </si>
  <si>
    <t>함미경</t>
    <phoneticPr fontId="1" type="noConversion"/>
  </si>
  <si>
    <t>이철희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</si>
  <si>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</si>
  <si>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</si>
  <si>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</si>
  <si>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</si>
  <si>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평균</t>
    <phoneticPr fontId="1" type="noConversion"/>
  </si>
  <si>
    <t>전자은행 또는 비자은행의 합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</si>
  <si>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</si>
  <si>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</si>
  <si>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</si>
  <si>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=SUMPRODUCT(ISNUMBER(FIND("전자은행",$B$5:$B$24))+ISNUMBER(FIND("전자은행",$B$5:$B$24)),K5:K24)</t>
    <phoneticPr fontId="1" type="noConversion"/>
  </si>
  <si>
    <t>=SUMPRODUCT((LEFT($C$5:$C$24,1)="이")*($L$5:$L$24="우수고객"),K5:K24)</t>
    <phoneticPr fontId="1" type="noConversion"/>
  </si>
  <si>
    <t>은행별 고객 대출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</si>
</sst>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_-[$₩-412]* #,##0_-;\-[$₩-412]* #,##0_-;_-[$₩-412]* "-"??_-;_-@_-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4-483B-B94B-AD4EE937C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3716976"/>
        <c:axId val="2133717936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_-[$₩-412]* #,##0_-;\-[$₩-412]* #,##0_-;_-[$₩-412]* "-"??_-;_-@_-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4-483B-B94B-AD4EE937C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716976"/>
        <c:axId val="2133717936"/>
      </c:lineChart>
      <c:catAx>
        <c:axId val="213371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717936"/>
        <c:crosses val="autoZero"/>
        <c:auto val="1"/>
        <c:lblAlgn val="ctr"/>
        <c:lblOffset val="100"/>
        <c:noMultiLvlLbl val="0"/>
      </c:catAx>
      <c:valAx>
        <c:axId val="21337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71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33130</xdr:colOff>
      <xdr:row>32</xdr:row>
      <xdr:rowOff>38100</xdr:rowOff>
    </xdr:from>
    <xdr:to>
      <xdr:col>11</xdr:col>
      <xdr:colOff>985632</xdr:colOff>
      <xdr:row>52</xdr:row>
      <xdr:rowOff>152400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176BBAC-2E43-ABA5-38B4-999F71D01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5A07-69DB-4737-BF54-23B3EBAD77E3}">
  <sheetPr>
    <pageSetUpPr fitToPage="1"/>
  </sheetPr>
  <dimension ref="B1:L31"/>
  <sheetViews>
    <sheetView tabSelected="1" topLeftCell="A18" zoomScale="115" zoomScaleNormal="115" workbookViewId="0">
      <selection activeCell="O36" sqref="O36"/>
    </sheetView>
  </sheetViews>
  <sheetFormatPr defaultRowHeight="16.5" x14ac:dyDescent="0.3"/>
  <cols>
    <col min="2" max="3" width="13.5" customWidth="1"/>
    <col min="4" max="7" width="13.5" hidden="1" customWidth="1"/>
    <col min="8" max="12" width="13.5" customWidth="1"/>
  </cols>
  <sheetData>
    <row r="1" spans="2:12" ht="26.25" x14ac:dyDescent="0.3"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4" spans="2:12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2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2:12" x14ac:dyDescent="0.3">
      <c r="B5" s="6" t="s">
        <v>8</v>
      </c>
      <c r="C5" s="6" t="s">
        <v>21</v>
      </c>
      <c r="D5" s="7">
        <v>1</v>
      </c>
      <c r="E5" s="8">
        <v>2000000</v>
      </c>
      <c r="F5" s="8">
        <v>320000</v>
      </c>
      <c r="G5" s="8">
        <v>9000000</v>
      </c>
      <c r="H5" s="6" t="str">
        <f>IF(D5=1,"남성","여성")</f>
        <v>남성</v>
      </c>
      <c r="I5" s="8">
        <f>E5-F5</f>
        <v>1680000</v>
      </c>
      <c r="J5" s="8">
        <f>G5*10%</f>
        <v>900000</v>
      </c>
      <c r="K5" s="8">
        <f>I5-G5</f>
        <v>-7320000</v>
      </c>
      <c r="L5" s="6" t="str">
        <f>IF(K5&gt;1000000,"우수고객",IF(K5&lt;500000,"불량고객"," "))</f>
        <v>불량고객</v>
      </c>
    </row>
    <row r="6" spans="2:12" x14ac:dyDescent="0.3">
      <c r="B6" s="9" t="s">
        <v>8</v>
      </c>
      <c r="C6" s="9" t="s">
        <v>25</v>
      </c>
      <c r="D6" s="10">
        <v>0</v>
      </c>
      <c r="E6" s="11">
        <v>2200000</v>
      </c>
      <c r="F6" s="11">
        <v>530000</v>
      </c>
      <c r="G6" s="11">
        <v>870000</v>
      </c>
      <c r="H6" s="9" t="str">
        <f>IF(D6=1,"남성","여성")</f>
        <v>여성</v>
      </c>
      <c r="I6" s="11">
        <f>E6-F6</f>
        <v>1670000</v>
      </c>
      <c r="J6" s="11">
        <f>G6*10%</f>
        <v>87000</v>
      </c>
      <c r="K6" s="11">
        <f>I6-G6</f>
        <v>800000</v>
      </c>
      <c r="L6" s="9" t="str">
        <f>IF(K6&gt;1000000,"우수고객",IF(K6&lt;500000,"불량고객"," "))</f>
        <v xml:space="preserve"> </v>
      </c>
    </row>
    <row r="7" spans="2:12" x14ac:dyDescent="0.3">
      <c r="B7" s="9" t="s">
        <v>8</v>
      </c>
      <c r="C7" s="9" t="s">
        <v>18</v>
      </c>
      <c r="D7" s="10">
        <v>0</v>
      </c>
      <c r="E7" s="11">
        <v>5200000</v>
      </c>
      <c r="F7" s="11">
        <v>1500000</v>
      </c>
      <c r="G7" s="11">
        <v>2800000</v>
      </c>
      <c r="H7" s="9" t="str">
        <f>IF(D7=1,"남성","여성")</f>
        <v>여성</v>
      </c>
      <c r="I7" s="11">
        <f>E7-F7</f>
        <v>3700000</v>
      </c>
      <c r="J7" s="11">
        <f>G7*10%</f>
        <v>280000</v>
      </c>
      <c r="K7" s="11">
        <f>I7-G7</f>
        <v>900000</v>
      </c>
      <c r="L7" s="9" t="str">
        <f>IF(K7&gt;1000000,"우수고객",IF(K7&lt;500000,"불량고객"," "))</f>
        <v xml:space="preserve"> </v>
      </c>
    </row>
    <row r="8" spans="2:12" x14ac:dyDescent="0.3">
      <c r="B8" s="9" t="s">
        <v>8</v>
      </c>
      <c r="C8" s="9" t="s">
        <v>11</v>
      </c>
      <c r="D8" s="10">
        <v>1</v>
      </c>
      <c r="E8" s="11">
        <v>1850000</v>
      </c>
      <c r="F8" s="11">
        <v>250000</v>
      </c>
      <c r="G8" s="11">
        <v>520000</v>
      </c>
      <c r="H8" s="9" t="str">
        <f>IF(D8=1,"남성","여성")</f>
        <v>남성</v>
      </c>
      <c r="I8" s="11">
        <f>E8-F8</f>
        <v>1600000</v>
      </c>
      <c r="J8" s="11">
        <f>G8*10%</f>
        <v>52000</v>
      </c>
      <c r="K8" s="11">
        <f>I8-G8</f>
        <v>1080000</v>
      </c>
      <c r="L8" s="9" t="str">
        <f>IF(K8&gt;1000000,"우수고객",IF(K8&lt;500000,"불량고객"," "))</f>
        <v>우수고객</v>
      </c>
    </row>
    <row r="9" spans="2:12" x14ac:dyDescent="0.3">
      <c r="B9" s="9" t="s">
        <v>8</v>
      </c>
      <c r="C9" s="9" t="s">
        <v>13</v>
      </c>
      <c r="D9" s="10">
        <v>1</v>
      </c>
      <c r="E9" s="11">
        <v>2180000</v>
      </c>
      <c r="F9" s="11">
        <v>580000</v>
      </c>
      <c r="G9" s="11">
        <v>500000</v>
      </c>
      <c r="H9" s="9" t="str">
        <f>IF(D9=1,"남성","여성")</f>
        <v>남성</v>
      </c>
      <c r="I9" s="11">
        <f>E9-F9</f>
        <v>1600000</v>
      </c>
      <c r="J9" s="11">
        <f>G9*10%</f>
        <v>50000</v>
      </c>
      <c r="K9" s="11">
        <f>I9-G9</f>
        <v>1100000</v>
      </c>
      <c r="L9" s="9" t="str">
        <f>IF(K9&gt;1000000,"우수고객",IF(K9&lt;500000,"불량고객"," "))</f>
        <v>우수고객</v>
      </c>
    </row>
    <row r="10" spans="2:12" x14ac:dyDescent="0.3">
      <c r="B10" s="9" t="s">
        <v>8</v>
      </c>
      <c r="C10" s="9" t="s">
        <v>28</v>
      </c>
      <c r="D10" s="10">
        <v>1</v>
      </c>
      <c r="E10" s="11">
        <v>2640000</v>
      </c>
      <c r="F10" s="11">
        <v>220000</v>
      </c>
      <c r="G10" s="11">
        <v>640000</v>
      </c>
      <c r="H10" s="9" t="str">
        <f>IF(D10=1,"남성","여성")</f>
        <v>남성</v>
      </c>
      <c r="I10" s="11">
        <f>E10-F10</f>
        <v>2420000</v>
      </c>
      <c r="J10" s="11">
        <f>G10*10%</f>
        <v>64000</v>
      </c>
      <c r="K10" s="11">
        <f>I10-G10</f>
        <v>1780000</v>
      </c>
      <c r="L10" s="9" t="str">
        <f>IF(K10&gt;1000000,"우수고객",IF(K10&lt;500000,"불량고객"," "))</f>
        <v>우수고객</v>
      </c>
    </row>
    <row r="11" spans="2:12" x14ac:dyDescent="0.3">
      <c r="B11" s="9" t="s">
        <v>6</v>
      </c>
      <c r="C11" s="9" t="s">
        <v>12</v>
      </c>
      <c r="D11" s="10">
        <v>0</v>
      </c>
      <c r="E11" s="11">
        <v>3500000</v>
      </c>
      <c r="F11" s="11">
        <v>2600000</v>
      </c>
      <c r="G11" s="11">
        <v>900000</v>
      </c>
      <c r="H11" s="9" t="str">
        <f>IF(D11=1,"남성","여성")</f>
        <v>여성</v>
      </c>
      <c r="I11" s="11">
        <f>E11-F11</f>
        <v>900000</v>
      </c>
      <c r="J11" s="11">
        <f>G11*10%</f>
        <v>90000</v>
      </c>
      <c r="K11" s="11">
        <f>I11-G11</f>
        <v>0</v>
      </c>
      <c r="L11" s="9" t="str">
        <f>IF(K11&gt;1000000,"우수고객",IF(K11&lt;500000,"불량고객"," "))</f>
        <v>불량고객</v>
      </c>
    </row>
    <row r="12" spans="2:12" x14ac:dyDescent="0.3">
      <c r="B12" s="9" t="s">
        <v>6</v>
      </c>
      <c r="C12" s="9" t="s">
        <v>9</v>
      </c>
      <c r="D12" s="10">
        <v>1</v>
      </c>
      <c r="E12" s="11">
        <v>2200000</v>
      </c>
      <c r="F12" s="11">
        <v>1200000</v>
      </c>
      <c r="G12" s="11">
        <v>300000</v>
      </c>
      <c r="H12" s="9" t="str">
        <f>IF(D12=1,"남성","여성")</f>
        <v>남성</v>
      </c>
      <c r="I12" s="11">
        <f>E12-F12</f>
        <v>1000000</v>
      </c>
      <c r="J12" s="11">
        <f>G12*10%</f>
        <v>30000</v>
      </c>
      <c r="K12" s="11">
        <f>I12-G12</f>
        <v>700000</v>
      </c>
      <c r="L12" s="9" t="str">
        <f>IF(K12&gt;1000000,"우수고객",IF(K12&lt;500000,"불량고객"," "))</f>
        <v xml:space="preserve"> </v>
      </c>
    </row>
    <row r="13" spans="2:12" x14ac:dyDescent="0.3">
      <c r="B13" s="9" t="s">
        <v>6</v>
      </c>
      <c r="C13" s="9" t="s">
        <v>22</v>
      </c>
      <c r="D13" s="10">
        <v>1</v>
      </c>
      <c r="E13" s="11">
        <v>2540000</v>
      </c>
      <c r="F13" s="11">
        <v>280000</v>
      </c>
      <c r="G13" s="11">
        <v>1500000</v>
      </c>
      <c r="H13" s="9" t="str">
        <f>IF(D13=1,"남성","여성")</f>
        <v>남성</v>
      </c>
      <c r="I13" s="11">
        <f>E13-F13</f>
        <v>2260000</v>
      </c>
      <c r="J13" s="11">
        <f>G13*10%</f>
        <v>150000</v>
      </c>
      <c r="K13" s="11">
        <f>I13-G13</f>
        <v>760000</v>
      </c>
      <c r="L13" s="9" t="str">
        <f>IF(K13&gt;1000000,"우수고객",IF(K13&lt;500000,"불량고객"," "))</f>
        <v xml:space="preserve"> </v>
      </c>
    </row>
    <row r="14" spans="2:12" x14ac:dyDescent="0.3">
      <c r="B14" s="9" t="s">
        <v>6</v>
      </c>
      <c r="C14" s="9" t="s">
        <v>24</v>
      </c>
      <c r="D14" s="10">
        <v>1</v>
      </c>
      <c r="E14" s="11">
        <v>1800000</v>
      </c>
      <c r="F14" s="11">
        <v>420000</v>
      </c>
      <c r="G14" s="11">
        <v>620000</v>
      </c>
      <c r="H14" s="9" t="str">
        <f>IF(D14=1,"남성","여성")</f>
        <v>남성</v>
      </c>
      <c r="I14" s="11">
        <f>E14-F14</f>
        <v>1380000</v>
      </c>
      <c r="J14" s="11">
        <f>G14*10%</f>
        <v>62000</v>
      </c>
      <c r="K14" s="11">
        <f>I14-G14</f>
        <v>760000</v>
      </c>
      <c r="L14" s="9" t="str">
        <f>IF(K14&gt;1000000,"우수고객",IF(K14&lt;500000,"불량고객"," "))</f>
        <v xml:space="preserve"> </v>
      </c>
    </row>
    <row r="15" spans="2:12" x14ac:dyDescent="0.3">
      <c r="B15" s="9" t="s">
        <v>6</v>
      </c>
      <c r="C15" s="9" t="s">
        <v>20</v>
      </c>
      <c r="D15" s="10">
        <v>0</v>
      </c>
      <c r="E15" s="11">
        <v>3570000</v>
      </c>
      <c r="F15" s="11">
        <v>210000</v>
      </c>
      <c r="G15" s="11">
        <v>2360000</v>
      </c>
      <c r="H15" s="9" t="str">
        <f>IF(D15=1,"남성","여성")</f>
        <v>여성</v>
      </c>
      <c r="I15" s="11">
        <f>E15-F15</f>
        <v>3360000</v>
      </c>
      <c r="J15" s="11">
        <f>G15*10%</f>
        <v>236000</v>
      </c>
      <c r="K15" s="11">
        <f>I15-G15</f>
        <v>1000000</v>
      </c>
      <c r="L15" s="9" t="str">
        <f>IF(K15&gt;1000000,"우수고객",IF(K15&lt;500000,"불량고객"," "))</f>
        <v xml:space="preserve"> </v>
      </c>
    </row>
    <row r="16" spans="2:12" x14ac:dyDescent="0.3">
      <c r="B16" s="9" t="s">
        <v>6</v>
      </c>
      <c r="C16" s="9" t="s">
        <v>16</v>
      </c>
      <c r="D16" s="10">
        <v>1</v>
      </c>
      <c r="E16" s="11">
        <v>2750000</v>
      </c>
      <c r="F16" s="11">
        <v>800000</v>
      </c>
      <c r="G16" s="11">
        <v>850000</v>
      </c>
      <c r="H16" s="9" t="str">
        <f>IF(D16=1,"남성","여성")</f>
        <v>남성</v>
      </c>
      <c r="I16" s="11">
        <f>E16-F16</f>
        <v>1950000</v>
      </c>
      <c r="J16" s="11">
        <f>G16*10%</f>
        <v>85000</v>
      </c>
      <c r="K16" s="11">
        <f>I16-G16</f>
        <v>1100000</v>
      </c>
      <c r="L16" s="9" t="str">
        <f>IF(K16&gt;1000000,"우수고객",IF(K16&lt;500000,"불량고객"," "))</f>
        <v>우수고객</v>
      </c>
    </row>
    <row r="17" spans="2:12" x14ac:dyDescent="0.3">
      <c r="B17" s="9" t="s">
        <v>6</v>
      </c>
      <c r="C17" s="9" t="s">
        <v>15</v>
      </c>
      <c r="D17" s="10">
        <v>1</v>
      </c>
      <c r="E17" s="11">
        <v>2040000</v>
      </c>
      <c r="F17" s="11">
        <v>300000</v>
      </c>
      <c r="G17" s="11">
        <v>570000</v>
      </c>
      <c r="H17" s="9" t="str">
        <f>IF(D17=1,"남성","여성")</f>
        <v>남성</v>
      </c>
      <c r="I17" s="11">
        <f>E17-F17</f>
        <v>1740000</v>
      </c>
      <c r="J17" s="11">
        <f>G17*10%</f>
        <v>57000</v>
      </c>
      <c r="K17" s="11">
        <f>I17-G17</f>
        <v>1170000</v>
      </c>
      <c r="L17" s="9" t="str">
        <f>IF(K17&gt;1000000,"우수고객",IF(K17&lt;500000,"불량고객"," "))</f>
        <v>우수고객</v>
      </c>
    </row>
    <row r="18" spans="2:12" x14ac:dyDescent="0.3">
      <c r="B18" s="9" t="s">
        <v>6</v>
      </c>
      <c r="C18" s="9" t="s">
        <v>26</v>
      </c>
      <c r="D18" s="10">
        <v>1</v>
      </c>
      <c r="E18" s="11">
        <v>3100000</v>
      </c>
      <c r="F18" s="11">
        <v>440000</v>
      </c>
      <c r="G18" s="11">
        <v>1040000</v>
      </c>
      <c r="H18" s="9" t="str">
        <f>IF(D18=1,"남성","여성")</f>
        <v>남성</v>
      </c>
      <c r="I18" s="11">
        <f>E18-F18</f>
        <v>2660000</v>
      </c>
      <c r="J18" s="11">
        <f>G18*10%</f>
        <v>104000</v>
      </c>
      <c r="K18" s="11">
        <f>I18-G18</f>
        <v>1620000</v>
      </c>
      <c r="L18" s="9" t="str">
        <f>IF(K18&gt;1000000,"우수고객",IF(K18&lt;500000,"불량고객"," "))</f>
        <v>우수고객</v>
      </c>
    </row>
    <row r="19" spans="2:12" x14ac:dyDescent="0.3">
      <c r="B19" s="9" t="s">
        <v>7</v>
      </c>
      <c r="C19" s="9" t="s">
        <v>23</v>
      </c>
      <c r="D19" s="10">
        <v>0</v>
      </c>
      <c r="E19" s="11">
        <v>1600000</v>
      </c>
      <c r="F19" s="11">
        <v>270000</v>
      </c>
      <c r="G19" s="11">
        <v>1800000</v>
      </c>
      <c r="H19" s="9" t="str">
        <f>IF(D19=1,"남성","여성")</f>
        <v>여성</v>
      </c>
      <c r="I19" s="11">
        <f>E19-F19</f>
        <v>1330000</v>
      </c>
      <c r="J19" s="11">
        <f>G19*10%</f>
        <v>180000</v>
      </c>
      <c r="K19" s="11">
        <f>I19-G19</f>
        <v>-470000</v>
      </c>
      <c r="L19" s="9" t="str">
        <f>IF(K19&gt;1000000,"우수고객",IF(K19&lt;500000,"불량고객"," "))</f>
        <v>불량고객</v>
      </c>
    </row>
    <row r="20" spans="2:12" x14ac:dyDescent="0.3">
      <c r="B20" s="9" t="s">
        <v>7</v>
      </c>
      <c r="C20" s="9" t="s">
        <v>19</v>
      </c>
      <c r="D20" s="10">
        <v>1</v>
      </c>
      <c r="E20" s="11">
        <v>1175000</v>
      </c>
      <c r="F20" s="11">
        <v>800000</v>
      </c>
      <c r="G20" s="11">
        <v>290000</v>
      </c>
      <c r="H20" s="9" t="str">
        <f>IF(D20=1,"남성","여성")</f>
        <v>남성</v>
      </c>
      <c r="I20" s="11">
        <f>E20-F20</f>
        <v>375000</v>
      </c>
      <c r="J20" s="11">
        <f>G20*10%</f>
        <v>29000</v>
      </c>
      <c r="K20" s="11">
        <f>I20-G20</f>
        <v>85000</v>
      </c>
      <c r="L20" s="9" t="str">
        <f>IF(K20&gt;1000000,"우수고객",IF(K20&lt;500000,"불량고객"," "))</f>
        <v>불량고객</v>
      </c>
    </row>
    <row r="21" spans="2:12" x14ac:dyDescent="0.3">
      <c r="B21" s="9" t="s">
        <v>7</v>
      </c>
      <c r="C21" s="9" t="s">
        <v>14</v>
      </c>
      <c r="D21" s="10">
        <v>0</v>
      </c>
      <c r="E21" s="11">
        <v>1087000</v>
      </c>
      <c r="F21" s="11">
        <v>387000</v>
      </c>
      <c r="G21" s="11">
        <v>550000</v>
      </c>
      <c r="H21" s="9" t="str">
        <f>IF(D21=1,"남성","여성")</f>
        <v>여성</v>
      </c>
      <c r="I21" s="11">
        <f>E21-F21</f>
        <v>700000</v>
      </c>
      <c r="J21" s="11">
        <f>G21*10%</f>
        <v>55000</v>
      </c>
      <c r="K21" s="11">
        <f>I21-G21</f>
        <v>150000</v>
      </c>
      <c r="L21" s="9" t="str">
        <f>IF(K21&gt;1000000,"우수고객",IF(K21&lt;500000,"불량고객"," "))</f>
        <v>불량고객</v>
      </c>
    </row>
    <row r="22" spans="2:12" x14ac:dyDescent="0.3">
      <c r="B22" s="9" t="s">
        <v>7</v>
      </c>
      <c r="C22" s="9" t="s">
        <v>17</v>
      </c>
      <c r="D22" s="10">
        <v>0</v>
      </c>
      <c r="E22" s="11">
        <v>1580000</v>
      </c>
      <c r="F22" s="11">
        <v>640000</v>
      </c>
      <c r="G22" s="11">
        <v>420000</v>
      </c>
      <c r="H22" s="9" t="str">
        <f>IF(D22=1,"남성","여성")</f>
        <v>여성</v>
      </c>
      <c r="I22" s="11">
        <f>E22-F22</f>
        <v>940000</v>
      </c>
      <c r="J22" s="11">
        <f>G22*10%</f>
        <v>42000</v>
      </c>
      <c r="K22" s="11">
        <f>I22-G22</f>
        <v>520000</v>
      </c>
      <c r="L22" s="9" t="str">
        <f>IF(K22&gt;1000000,"우수고객",IF(K22&lt;500000,"불량고객"," "))</f>
        <v xml:space="preserve"> </v>
      </c>
    </row>
    <row r="23" spans="2:12" x14ac:dyDescent="0.3">
      <c r="B23" s="9" t="s">
        <v>7</v>
      </c>
      <c r="C23" s="9" t="s">
        <v>10</v>
      </c>
      <c r="D23" s="10">
        <v>1</v>
      </c>
      <c r="E23" s="11">
        <v>1775000</v>
      </c>
      <c r="F23" s="11">
        <v>270000</v>
      </c>
      <c r="G23" s="11">
        <v>560000</v>
      </c>
      <c r="H23" s="9" t="str">
        <f>IF(D23=1,"남성","여성")</f>
        <v>남성</v>
      </c>
      <c r="I23" s="11">
        <f>E23-F23</f>
        <v>1505000</v>
      </c>
      <c r="J23" s="11">
        <f>G23*10%</f>
        <v>56000</v>
      </c>
      <c r="K23" s="11">
        <f>I23-G23</f>
        <v>945000</v>
      </c>
      <c r="L23" s="9" t="str">
        <f>IF(K23&gt;1000000,"우수고객",IF(K23&lt;500000,"불량고객"," "))</f>
        <v xml:space="preserve"> </v>
      </c>
    </row>
    <row r="24" spans="2:12" x14ac:dyDescent="0.3">
      <c r="B24" s="12" t="s">
        <v>7</v>
      </c>
      <c r="C24" s="12" t="s">
        <v>27</v>
      </c>
      <c r="D24" s="13">
        <v>0</v>
      </c>
      <c r="E24" s="14">
        <v>2440000</v>
      </c>
      <c r="F24" s="14">
        <v>170000</v>
      </c>
      <c r="G24" s="14">
        <v>380000</v>
      </c>
      <c r="H24" s="12" t="str">
        <f>IF(D24=1,"남성","여성")</f>
        <v>여성</v>
      </c>
      <c r="I24" s="14">
        <f>E24-F24</f>
        <v>2270000</v>
      </c>
      <c r="J24" s="14">
        <f>G24*10%</f>
        <v>38000</v>
      </c>
      <c r="K24" s="14">
        <f>I24-G24</f>
        <v>1890000</v>
      </c>
      <c r="L24" s="12" t="str">
        <f>IF(K24&gt;1000000,"우수고객",IF(K24&lt;500000,"불량고객"," "))</f>
        <v>우수고객</v>
      </c>
    </row>
    <row r="25" spans="2:12" x14ac:dyDescent="0.3">
      <c r="B25" s="1" t="s">
        <v>33</v>
      </c>
      <c r="C25" s="1"/>
      <c r="D25" s="1"/>
      <c r="E25" s="1"/>
      <c r="F25" s="1"/>
      <c r="G25" s="1"/>
      <c r="H25" s="1"/>
      <c r="I25" s="5">
        <f>AVERAGE(I5:I24)</f>
        <v>1752000</v>
      </c>
      <c r="J25" s="5">
        <f t="shared" ref="J25:K25" si="0">AVERAGE(J5:J24)</f>
        <v>132350</v>
      </c>
      <c r="K25" s="5">
        <f t="shared" si="0"/>
        <v>428500</v>
      </c>
      <c r="L25" s="1"/>
    </row>
    <row r="26" spans="2:12" x14ac:dyDescent="0.3"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5" cm="1">
        <f t="array" ref="K26">SUMPRODUCT(ISNUMBER(FIND("전자은행",$B$5:$B$24))+ISNUMBER(FIND("전자은행",$B$5:$B$24)),K5:K24)</f>
        <v>14220000</v>
      </c>
      <c r="L26" s="1"/>
    </row>
    <row r="27" spans="2:12" x14ac:dyDescent="0.3">
      <c r="B27" s="2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3">
      <c r="B28" s="1" t="s">
        <v>35</v>
      </c>
      <c r="C28" s="1"/>
      <c r="D28" s="1"/>
      <c r="E28" s="1"/>
      <c r="F28" s="1"/>
      <c r="G28" s="1"/>
      <c r="H28" s="1"/>
      <c r="I28" s="1"/>
      <c r="J28" s="5" cm="1">
        <f t="array" ref="J28">SUMPRODUCT(($H$5:$H$24="여성")*(LEFT($C$5:$C$24,1)="이")*($B$5:$B$24="학교은행"),J5:J24)</f>
        <v>180000</v>
      </c>
      <c r="K28" s="5" cm="1">
        <f t="array" ref="K28">SUMPRODUCT(($H$5:$H$24="여성")*(LEFT($C$5:$C$24,1)="이")*($B$5:$B$24="학교은행"),K5:K24)</f>
        <v>-470000</v>
      </c>
      <c r="L28" s="1"/>
    </row>
    <row r="29" spans="2:12" x14ac:dyDescent="0.3">
      <c r="B29" s="1" t="s">
        <v>36</v>
      </c>
      <c r="C29" s="1"/>
      <c r="D29" s="1"/>
      <c r="E29" s="1"/>
      <c r="F29" s="1"/>
      <c r="G29" s="1"/>
      <c r="H29" s="1"/>
      <c r="I29" s="1"/>
      <c r="J29" s="5" cm="1">
        <f t="array" ref="J29">SUMPRODUCT((LEFT($C$5:$C$24,1)="이")*($L$5:$L$24="우수고객"),J5:J24)</f>
        <v>64000</v>
      </c>
      <c r="K29" s="5" cm="1">
        <f t="array" ref="K29">SUMPRODUCT((LEFT($C$5:$C$24,1)="이")*($L$5:$L$24="우수고객"),K5:K24)</f>
        <v>1780000</v>
      </c>
      <c r="L29" s="1"/>
    </row>
    <row r="30" spans="2:12" x14ac:dyDescent="0.3">
      <c r="B30" s="1" t="s">
        <v>37</v>
      </c>
      <c r="C30" s="1"/>
      <c r="D30" s="1"/>
      <c r="E30" s="1"/>
      <c r="F30" s="1"/>
      <c r="G30" s="1"/>
      <c r="H30" s="1"/>
      <c r="I30" s="1"/>
      <c r="J30" s="5">
        <f>SUMIFS(J5:J24,$I$5:$I$24,"&gt;=1500000",$I$5:$I$24,"&lt;2000000")</f>
        <v>1287000</v>
      </c>
      <c r="K30" s="5">
        <f>SUMIFS(K5:K24,$I$5:$I$24,"&gt;=1500000",$I$5:$I$24,"&lt;2000000")</f>
        <v>-1125000</v>
      </c>
      <c r="L30" s="1"/>
    </row>
    <row r="31" spans="2:12" x14ac:dyDescent="0.3">
      <c r="B31" s="2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B5:B24"/>
    <sortCondition ref="K5:K24"/>
  </sortState>
  <mergeCells count="10">
    <mergeCell ref="B1:L1"/>
    <mergeCell ref="L25:L26"/>
    <mergeCell ref="L28:L30"/>
    <mergeCell ref="B31:L31"/>
    <mergeCell ref="B30:I30"/>
    <mergeCell ref="B29:I29"/>
    <mergeCell ref="B28:I28"/>
    <mergeCell ref="B27:L27"/>
    <mergeCell ref="B26:J26"/>
    <mergeCell ref="B25:H25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2025-07-07T01:16:40Z</cp:lastPrinted>
  <dcterms:created xsi:type="dcterms:W3CDTF">2025-07-07T00:40:41Z</dcterms:created>
  <dcterms:modified xsi:type="dcterms:W3CDTF">2025-07-07T06:05:36Z</dcterms:modified>
</cp:coreProperties>
</file>