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i\OneDrive\바탕 화면\CertificationTest\사자산기실기\SPS\"/>
    </mc:Choice>
  </mc:AlternateContent>
  <xr:revisionPtr revIDLastSave="0" documentId="13_ncr:1_{BAF66B2F-1963-4289-863F-6C702FC3CC92}" xr6:coauthVersionLast="47" xr6:coauthVersionMax="47" xr10:uidLastSave="{00000000-0000-0000-0000-000000000000}"/>
  <bookViews>
    <workbookView xWindow="-110" yWindow="-110" windowWidth="19420" windowHeight="10300" xr2:uid="{0CF1B200-310A-41E5-97C7-9F288E1B3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E24" i="1"/>
  <c r="F24" i="1"/>
  <c r="G24" i="1"/>
  <c r="H24" i="1"/>
  <c r="C24" i="1"/>
  <c r="I14" i="1"/>
  <c r="J14" i="1" s="1"/>
  <c r="I4" i="1"/>
  <c r="I24" i="1" s="1"/>
  <c r="I20" i="1"/>
  <c r="J20" i="1"/>
  <c r="I18" i="1"/>
  <c r="J18" i="1" s="1"/>
  <c r="I15" i="1"/>
  <c r="J15" i="1"/>
  <c r="K15" i="1" s="1"/>
  <c r="I11" i="1"/>
  <c r="J11" i="1"/>
  <c r="K11" i="1" s="1"/>
  <c r="I19" i="1"/>
  <c r="J19" i="1"/>
  <c r="K19" i="1" s="1"/>
  <c r="I16" i="1"/>
  <c r="J16" i="1"/>
  <c r="K16" i="1"/>
  <c r="I6" i="1"/>
  <c r="I27" i="1" s="1"/>
  <c r="I23" i="1"/>
  <c r="J23" i="1"/>
  <c r="I5" i="1"/>
  <c r="J5" i="1"/>
  <c r="I22" i="1"/>
  <c r="J22" i="1"/>
  <c r="K22" i="1" s="1"/>
  <c r="I12" i="1"/>
  <c r="J12" i="1"/>
  <c r="K12" i="1"/>
  <c r="I7" i="1"/>
  <c r="J7" i="1"/>
  <c r="K7" i="1"/>
  <c r="I13" i="1"/>
  <c r="J13" i="1" s="1"/>
  <c r="I8" i="1"/>
  <c r="J8" i="1"/>
  <c r="K8" i="1" s="1"/>
  <c r="I21" i="1"/>
  <c r="J21" i="1"/>
  <c r="I9" i="1"/>
  <c r="J9" i="1" s="1"/>
  <c r="I17" i="1"/>
  <c r="J17" i="1"/>
  <c r="D14" i="1"/>
  <c r="D4" i="1"/>
  <c r="D24" i="1" s="1"/>
  <c r="D20" i="1"/>
  <c r="D18" i="1"/>
  <c r="D15" i="1"/>
  <c r="D11" i="1"/>
  <c r="D19" i="1"/>
  <c r="D16" i="1"/>
  <c r="D6" i="1"/>
  <c r="D23" i="1"/>
  <c r="D5" i="1"/>
  <c r="D22" i="1"/>
  <c r="D12" i="1"/>
  <c r="D7" i="1"/>
  <c r="D13" i="1"/>
  <c r="D8" i="1"/>
  <c r="D21" i="1"/>
  <c r="K21" i="1" s="1"/>
  <c r="D9" i="1"/>
  <c r="D17" i="1"/>
  <c r="D10" i="1"/>
  <c r="I10" i="1"/>
  <c r="J10" i="1" s="1"/>
  <c r="K10" i="1" l="1"/>
  <c r="L10" i="1"/>
  <c r="L18" i="1"/>
  <c r="L14" i="1"/>
  <c r="K14" i="1"/>
  <c r="L21" i="1"/>
  <c r="K9" i="1"/>
  <c r="L9" i="1"/>
  <c r="L16" i="1"/>
  <c r="L13" i="1"/>
  <c r="K17" i="1"/>
  <c r="L11" i="1"/>
  <c r="K23" i="1"/>
  <c r="L15" i="1"/>
  <c r="K5" i="1"/>
  <c r="J4" i="1"/>
  <c r="J6" i="1"/>
  <c r="L5" i="1"/>
  <c r="K18" i="1"/>
  <c r="K20" i="1"/>
  <c r="K4" i="1" l="1"/>
  <c r="L22" i="1"/>
  <c r="L4" i="1"/>
  <c r="L12" i="1"/>
  <c r="J24" i="1"/>
  <c r="L8" i="1"/>
  <c r="L23" i="1"/>
  <c r="J27" i="1"/>
  <c r="K6" i="1"/>
  <c r="L6" i="1"/>
  <c r="L17" i="1"/>
  <c r="L7" i="1"/>
  <c r="L19" i="1"/>
  <c r="L20" i="1"/>
  <c r="I28" i="1" l="1"/>
  <c r="J25" i="1"/>
  <c r="J26" i="1"/>
  <c r="I25" i="1"/>
  <c r="I26" i="1"/>
  <c r="J28" i="1"/>
  <c r="K24" i="1"/>
</calcChain>
</file>

<file path=xl/sharedStrings.xml><?xml version="1.0" encoding="utf-8"?>
<sst xmlns="http://schemas.openxmlformats.org/spreadsheetml/2006/main" count="43" uniqueCount="40">
  <si>
    <t>판매실적</t>
    <phoneticPr fontId="2" type="noConversion"/>
  </si>
  <si>
    <t>차종류</t>
    <phoneticPr fontId="2" type="noConversion"/>
  </si>
  <si>
    <t>단가</t>
    <phoneticPr fontId="2" type="noConversion"/>
  </si>
  <si>
    <t>판매계획</t>
    <phoneticPr fontId="2" type="noConversion"/>
  </si>
  <si>
    <t>수량</t>
    <phoneticPr fontId="2" type="noConversion"/>
  </si>
  <si>
    <t>봄</t>
    <phoneticPr fontId="2" type="noConversion"/>
  </si>
  <si>
    <t>여름</t>
    <phoneticPr fontId="2" type="noConversion"/>
  </si>
  <si>
    <t>가을</t>
    <phoneticPr fontId="2" type="noConversion"/>
  </si>
  <si>
    <t>겨울</t>
    <phoneticPr fontId="2" type="noConversion"/>
  </si>
  <si>
    <t>딸기주스</t>
    <phoneticPr fontId="2" type="noConversion"/>
  </si>
  <si>
    <t>원두커피</t>
    <phoneticPr fontId="2" type="noConversion"/>
  </si>
  <si>
    <t>사과주스</t>
    <phoneticPr fontId="2" type="noConversion"/>
  </si>
  <si>
    <t>코리언커피</t>
    <phoneticPr fontId="2" type="noConversion"/>
  </si>
  <si>
    <t>아이스커피</t>
    <phoneticPr fontId="2" type="noConversion"/>
  </si>
  <si>
    <t>인삼차</t>
    <phoneticPr fontId="2" type="noConversion"/>
  </si>
  <si>
    <t>녹차</t>
    <phoneticPr fontId="2" type="noConversion"/>
  </si>
  <si>
    <t>오렌지커피</t>
    <phoneticPr fontId="2" type="noConversion"/>
  </si>
  <si>
    <t>쌍화차</t>
    <phoneticPr fontId="2" type="noConversion"/>
  </si>
  <si>
    <t>맥심커피</t>
    <phoneticPr fontId="2" type="noConversion"/>
  </si>
  <si>
    <t>홍차</t>
    <phoneticPr fontId="2" type="noConversion"/>
  </si>
  <si>
    <t>포도주스</t>
    <phoneticPr fontId="2" type="noConversion"/>
  </si>
  <si>
    <t>키위주스</t>
    <phoneticPr fontId="2" type="noConversion"/>
  </si>
  <si>
    <t>배주스</t>
    <phoneticPr fontId="2" type="noConversion"/>
  </si>
  <si>
    <t>옥수수차</t>
    <phoneticPr fontId="2" type="noConversion"/>
  </si>
  <si>
    <t>어성초</t>
    <phoneticPr fontId="2" type="noConversion"/>
  </si>
  <si>
    <t>꿀차</t>
    <phoneticPr fontId="2" type="noConversion"/>
  </si>
  <si>
    <t>카푸치노</t>
    <phoneticPr fontId="2" type="noConversion"/>
  </si>
  <si>
    <t>에스프레소</t>
    <phoneticPr fontId="2" type="noConversion"/>
  </si>
  <si>
    <t>우유</t>
    <phoneticPr fontId="2" type="noConversion"/>
  </si>
  <si>
    <t>금액</t>
    <phoneticPr fontId="2" type="noConversion"/>
  </si>
  <si>
    <t>달성율</t>
    <phoneticPr fontId="2" type="noConversion"/>
  </si>
  <si>
    <t>판매순위</t>
    <phoneticPr fontId="2" type="noConversion"/>
  </si>
  <si>
    <t>합계 및 평균</t>
    <phoneticPr fontId="2" type="noConversion"/>
  </si>
  <si>
    <t>판매순위가 10 미만이면서 "차" 단어를 포함한 합</t>
    <phoneticPr fontId="2" type="noConversion"/>
  </si>
  <si>
    <t>판매순위가 10 이상이면서 "주스" 단어를 포함한 합</t>
    <phoneticPr fontId="2" type="noConversion"/>
  </si>
  <si>
    <t>차종류에 "커피" 단어를 포함한 합</t>
    <phoneticPr fontId="2" type="noConversion"/>
  </si>
  <si>
    <t>판매순위가 10 이상 15 미만인 각 합</t>
    <phoneticPr fontId="2" type="noConversion"/>
  </si>
  <si>
    <t>차종류별 판매실적 분석</t>
    <phoneticPr fontId="2" type="noConversion"/>
  </si>
  <si>
    <t>=SUMIF($A$4:$A$23,"*커피*",I4:I23)</t>
    <phoneticPr fontId="2" type="noConversion"/>
  </si>
  <si>
    <t>=SUMIFS(I4:I23,$L$4:$L$23,"&gt;=10",$L$4:$L$23,"&lt;15")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</si>
</sst>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4" xfId="0" applyBorder="1">
      <alignment vertical="center"/>
    </xf>
    <xf numFmtId="9" fontId="0" fillId="0" borderId="4" xfId="1" applyFont="1" applyBorder="1">
      <alignment vertical="center"/>
    </xf>
    <xf numFmtId="0" fontId="0" fillId="0" borderId="5" xfId="0" applyBorder="1">
      <alignment vertical="center"/>
    </xf>
    <xf numFmtId="9" fontId="0" fillId="0" borderId="5" xfId="1" applyFont="1" applyBorder="1">
      <alignment vertical="center"/>
    </xf>
    <xf numFmtId="0" fontId="0" fillId="0" borderId="6" xfId="0" applyBorder="1">
      <alignment vertical="center"/>
    </xf>
    <xf numFmtId="9" fontId="0" fillId="0" borderId="6" xfId="1" applyFont="1" applyBorder="1">
      <alignment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 u="sng"/>
              <a:t>계획 대비 실적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판매실적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사과주스</c:v>
                </c:pt>
                <c:pt idx="1">
                  <c:v>포도주스</c:v>
                </c:pt>
                <c:pt idx="2">
                  <c:v>맥심커피</c:v>
                </c:pt>
                <c:pt idx="3">
                  <c:v>옥수수차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709</c:v>
                </c:pt>
                <c:pt idx="1">
                  <c:v>940</c:v>
                </c:pt>
                <c:pt idx="2">
                  <c:v>1101</c:v>
                </c:pt>
                <c:pt idx="3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E-412B-8BB5-060A8786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308271"/>
        <c:axId val="754302991"/>
      </c:barChart>
      <c:lineChart>
        <c:grouping val="standard"/>
        <c:varyColors val="0"/>
        <c:ser>
          <c:idx val="0"/>
          <c:order val="0"/>
          <c:tx>
            <c:v>판매계획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4"/>
                <c:pt idx="0">
                  <c:v>사과주스</c:v>
                </c:pt>
                <c:pt idx="1">
                  <c:v>포도주스</c:v>
                </c:pt>
                <c:pt idx="2">
                  <c:v>맥심커피</c:v>
                </c:pt>
                <c:pt idx="3">
                  <c:v>옥수수차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1300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E-412B-8BB5-060A8786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08271"/>
        <c:axId val="754302991"/>
      </c:lineChart>
      <c:catAx>
        <c:axId val="75430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차종류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302991"/>
        <c:crosses val="autoZero"/>
        <c:auto val="1"/>
        <c:lblAlgn val="ctr"/>
        <c:lblOffset val="100"/>
        <c:noMultiLvlLbl val="0"/>
      </c:catAx>
      <c:valAx>
        <c:axId val="7543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3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31</xdr:row>
      <xdr:rowOff>36606</xdr:rowOff>
    </xdr:from>
    <xdr:to>
      <xdr:col>11</xdr:col>
      <xdr:colOff>642471</xdr:colOff>
      <xdr:row>46</xdr:row>
      <xdr:rowOff>179294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C725622-E199-AB78-7CE2-160CDE9C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7B04-53FB-4E3A-B9A5-8246102AFD6F}">
  <sheetPr>
    <pageSetUpPr fitToPage="1"/>
  </sheetPr>
  <dimension ref="A1:L30"/>
  <sheetViews>
    <sheetView tabSelected="1" zoomScale="85" zoomScaleNormal="85" workbookViewId="0">
      <selection activeCell="N6" sqref="N6"/>
    </sheetView>
  </sheetViews>
  <sheetFormatPr defaultRowHeight="17" x14ac:dyDescent="0.45"/>
  <cols>
    <col min="1" max="1" width="10.4140625" bestFit="1" customWidth="1"/>
    <col min="2" max="2" width="9.5" customWidth="1"/>
    <col min="3" max="3" width="12.58203125" customWidth="1"/>
    <col min="4" max="4" width="13.33203125" bestFit="1" customWidth="1"/>
    <col min="5" max="8" width="0" hidden="1" customWidth="1"/>
    <col min="10" max="10" width="16.1640625" bestFit="1" customWidth="1"/>
  </cols>
  <sheetData>
    <row r="1" spans="1:12" ht="30" x14ac:dyDescent="0.45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45">
      <c r="A2" s="1" t="s">
        <v>1</v>
      </c>
      <c r="B2" s="1" t="s">
        <v>2</v>
      </c>
      <c r="C2" s="1" t="s">
        <v>3</v>
      </c>
      <c r="D2" s="1"/>
      <c r="E2" s="1" t="s">
        <v>0</v>
      </c>
      <c r="F2" s="1"/>
      <c r="G2" s="1"/>
      <c r="H2" s="1"/>
      <c r="I2" s="1" t="s">
        <v>0</v>
      </c>
      <c r="J2" s="1"/>
      <c r="K2" s="1" t="s">
        <v>30</v>
      </c>
      <c r="L2" s="1" t="s">
        <v>31</v>
      </c>
    </row>
    <row r="3" spans="1:12" x14ac:dyDescent="0.45">
      <c r="A3" s="1"/>
      <c r="B3" s="1"/>
      <c r="C3" s="20" t="s">
        <v>4</v>
      </c>
      <c r="D3" s="20" t="s">
        <v>29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4</v>
      </c>
      <c r="J3" s="20" t="s">
        <v>29</v>
      </c>
      <c r="K3" s="1"/>
      <c r="L3" s="1"/>
    </row>
    <row r="4" spans="1:12" x14ac:dyDescent="0.45">
      <c r="A4" s="17" t="s">
        <v>11</v>
      </c>
      <c r="B4" s="13">
        <v>3500</v>
      </c>
      <c r="C4" s="7">
        <v>1300</v>
      </c>
      <c r="D4" s="13">
        <f>C4*B4</f>
        <v>4550000</v>
      </c>
      <c r="E4" s="7">
        <v>207</v>
      </c>
      <c r="F4" s="7">
        <v>230</v>
      </c>
      <c r="G4" s="7">
        <v>146</v>
      </c>
      <c r="H4" s="7">
        <v>126</v>
      </c>
      <c r="I4" s="7">
        <f>SUM(E4:H4)</f>
        <v>709</v>
      </c>
      <c r="J4" s="13">
        <f>IF(I4&gt;=1000,I4*B4*1.2,I4*B4)</f>
        <v>2481500</v>
      </c>
      <c r="K4" s="8">
        <f>J4/D4</f>
        <v>0.54538461538461536</v>
      </c>
      <c r="L4" s="7">
        <f>RANK(J4,$J$4:$J$23,0)</f>
        <v>17</v>
      </c>
    </row>
    <row r="5" spans="1:12" x14ac:dyDescent="0.45">
      <c r="A5" s="18" t="s">
        <v>20</v>
      </c>
      <c r="B5" s="14">
        <v>4000</v>
      </c>
      <c r="C5" s="9">
        <v>1500</v>
      </c>
      <c r="D5" s="14">
        <f>C5*B5</f>
        <v>6000000</v>
      </c>
      <c r="E5" s="9">
        <v>130</v>
      </c>
      <c r="F5" s="9">
        <v>500</v>
      </c>
      <c r="G5" s="9">
        <v>90</v>
      </c>
      <c r="H5" s="9">
        <v>220</v>
      </c>
      <c r="I5" s="9">
        <f>SUM(E5:H5)</f>
        <v>940</v>
      </c>
      <c r="J5" s="14">
        <f>IF(I5&gt;=1000,I5*B5*1.2,I5*B5)</f>
        <v>3760000</v>
      </c>
      <c r="K5" s="10">
        <f>J5/D5</f>
        <v>0.62666666666666671</v>
      </c>
      <c r="L5" s="9">
        <f>RANK(J5,$J$4:$J$23,0)</f>
        <v>12</v>
      </c>
    </row>
    <row r="6" spans="1:12" x14ac:dyDescent="0.45">
      <c r="A6" s="18" t="s">
        <v>18</v>
      </c>
      <c r="B6" s="14">
        <v>4000</v>
      </c>
      <c r="C6" s="9">
        <v>1500</v>
      </c>
      <c r="D6" s="14">
        <f>C6*B6</f>
        <v>6000000</v>
      </c>
      <c r="E6" s="9">
        <v>456</v>
      </c>
      <c r="F6" s="9">
        <v>260</v>
      </c>
      <c r="G6" s="9">
        <v>175</v>
      </c>
      <c r="H6" s="9">
        <v>210</v>
      </c>
      <c r="I6" s="9">
        <f>SUM(E6:H6)</f>
        <v>1101</v>
      </c>
      <c r="J6" s="14">
        <f>IF(I6&gt;=1000,I6*B6*1.2,I6*B6)</f>
        <v>5284800</v>
      </c>
      <c r="K6" s="10">
        <f>J6/D6</f>
        <v>0.88080000000000003</v>
      </c>
      <c r="L6" s="9">
        <f>RANK(J6,$J$4:$J$23,0)</f>
        <v>7</v>
      </c>
    </row>
    <row r="7" spans="1:12" x14ac:dyDescent="0.45">
      <c r="A7" s="18" t="s">
        <v>23</v>
      </c>
      <c r="B7" s="14">
        <v>4000</v>
      </c>
      <c r="C7" s="9">
        <v>1500</v>
      </c>
      <c r="D7" s="14">
        <f>C7*B7</f>
        <v>6000000</v>
      </c>
      <c r="E7" s="9">
        <v>530</v>
      </c>
      <c r="F7" s="9">
        <v>320</v>
      </c>
      <c r="G7" s="9">
        <v>90</v>
      </c>
      <c r="H7" s="9">
        <v>270</v>
      </c>
      <c r="I7" s="9">
        <f>SUM(E7:H7)</f>
        <v>1210</v>
      </c>
      <c r="J7" s="14">
        <f>IF(I7&gt;=1000,I7*B7*1.2,I7*B7)</f>
        <v>5808000</v>
      </c>
      <c r="K7" s="10">
        <f>J7/D7</f>
        <v>0.96799999999999997</v>
      </c>
      <c r="L7" s="9">
        <f>RANK(J7,$J$4:$J$23,0)</f>
        <v>6</v>
      </c>
    </row>
    <row r="8" spans="1:12" x14ac:dyDescent="0.45">
      <c r="A8" s="18" t="s">
        <v>25</v>
      </c>
      <c r="B8" s="14">
        <v>4000</v>
      </c>
      <c r="C8" s="9">
        <v>1500</v>
      </c>
      <c r="D8" s="14">
        <f>C8*B8</f>
        <v>6000000</v>
      </c>
      <c r="E8" s="9">
        <v>190</v>
      </c>
      <c r="F8" s="9">
        <v>250</v>
      </c>
      <c r="G8" s="9">
        <v>520</v>
      </c>
      <c r="H8" s="9">
        <v>320</v>
      </c>
      <c r="I8" s="9">
        <f>SUM(E8:H8)</f>
        <v>1280</v>
      </c>
      <c r="J8" s="14">
        <f>IF(I8&gt;=1000,I8*B8*1.2,I8*B8)</f>
        <v>6144000</v>
      </c>
      <c r="K8" s="10">
        <f>J8/D8</f>
        <v>1.024</v>
      </c>
      <c r="L8" s="9">
        <f>RANK(J8,$J$4:$J$23,0)</f>
        <v>5</v>
      </c>
    </row>
    <row r="9" spans="1:12" x14ac:dyDescent="0.45">
      <c r="A9" s="18" t="s">
        <v>27</v>
      </c>
      <c r="B9" s="14">
        <v>4500</v>
      </c>
      <c r="C9" s="9">
        <v>1500</v>
      </c>
      <c r="D9" s="14">
        <f>C9*B9</f>
        <v>6750000</v>
      </c>
      <c r="E9" s="9">
        <v>170</v>
      </c>
      <c r="F9" s="9">
        <v>220</v>
      </c>
      <c r="G9" s="9">
        <v>600</v>
      </c>
      <c r="H9" s="9">
        <v>340</v>
      </c>
      <c r="I9" s="9">
        <f>SUM(E9:H9)</f>
        <v>1330</v>
      </c>
      <c r="J9" s="14">
        <f>IF(I9&gt;=1000,I9*B9*1.2,I9*B9)</f>
        <v>7182000</v>
      </c>
      <c r="K9" s="10">
        <f>J9/D9</f>
        <v>1.0640000000000001</v>
      </c>
      <c r="L9" s="9">
        <f>RANK(J9,$J$4:$J$23,0)</f>
        <v>2</v>
      </c>
    </row>
    <row r="10" spans="1:12" x14ac:dyDescent="0.45">
      <c r="A10" s="18" t="s">
        <v>9</v>
      </c>
      <c r="B10" s="14">
        <v>5000</v>
      </c>
      <c r="C10" s="9">
        <v>550</v>
      </c>
      <c r="D10" s="14">
        <f>C10*B10</f>
        <v>2750000</v>
      </c>
      <c r="E10" s="9">
        <v>120</v>
      </c>
      <c r="F10" s="9">
        <v>195</v>
      </c>
      <c r="G10" s="9">
        <v>123</v>
      </c>
      <c r="H10" s="9">
        <v>200</v>
      </c>
      <c r="I10" s="9">
        <f>SUM(E10:H10)</f>
        <v>638</v>
      </c>
      <c r="J10" s="14">
        <f>IF(I10&gt;=1000,I10*B10*1.2,I10*B10)</f>
        <v>3190000</v>
      </c>
      <c r="K10" s="10">
        <f>J10/D10</f>
        <v>1.1599999999999999</v>
      </c>
      <c r="L10" s="9">
        <f>RANK(J10,$J$4:$J$23,0)</f>
        <v>15</v>
      </c>
    </row>
    <row r="11" spans="1:12" x14ac:dyDescent="0.45">
      <c r="A11" s="18" t="s">
        <v>15</v>
      </c>
      <c r="B11" s="14">
        <v>1200</v>
      </c>
      <c r="C11" s="9">
        <v>1900</v>
      </c>
      <c r="D11" s="14">
        <f>C11*B11</f>
        <v>2280000</v>
      </c>
      <c r="E11" s="9">
        <v>370</v>
      </c>
      <c r="F11" s="9">
        <v>450</v>
      </c>
      <c r="G11" s="9">
        <v>470</v>
      </c>
      <c r="H11" s="9">
        <v>560</v>
      </c>
      <c r="I11" s="9">
        <f>SUM(E11:H11)</f>
        <v>1850</v>
      </c>
      <c r="J11" s="14">
        <f>IF(I11&gt;=1000,I11*B11*1.2,I11*B11)</f>
        <v>2664000</v>
      </c>
      <c r="K11" s="10">
        <f>J11/D11</f>
        <v>1.168421052631579</v>
      </c>
      <c r="L11" s="9">
        <f>RANK(J11,$J$4:$J$23,0)</f>
        <v>16</v>
      </c>
    </row>
    <row r="12" spans="1:12" x14ac:dyDescent="0.45">
      <c r="A12" s="18" t="s">
        <v>22</v>
      </c>
      <c r="B12" s="14">
        <v>4000</v>
      </c>
      <c r="C12" s="9">
        <v>500</v>
      </c>
      <c r="D12" s="14">
        <f>C12*B12</f>
        <v>2000000</v>
      </c>
      <c r="E12" s="9">
        <v>110</v>
      </c>
      <c r="F12" s="9">
        <v>230</v>
      </c>
      <c r="G12" s="9">
        <v>200</v>
      </c>
      <c r="H12" s="9">
        <v>70</v>
      </c>
      <c r="I12" s="9">
        <f>SUM(E12:H12)</f>
        <v>610</v>
      </c>
      <c r="J12" s="14">
        <f>IF(I12&gt;=1000,I12*B12*1.2,I12*B12)</f>
        <v>2440000</v>
      </c>
      <c r="K12" s="10">
        <f>J12/D12</f>
        <v>1.22</v>
      </c>
      <c r="L12" s="9">
        <f>RANK(J12,$J$4:$J$23,0)</f>
        <v>19</v>
      </c>
    </row>
    <row r="13" spans="1:12" x14ac:dyDescent="0.45">
      <c r="A13" s="18" t="s">
        <v>24</v>
      </c>
      <c r="B13" s="14">
        <v>2500</v>
      </c>
      <c r="C13" s="9">
        <v>1500</v>
      </c>
      <c r="D13" s="14">
        <f>C13*B13</f>
        <v>3750000</v>
      </c>
      <c r="E13" s="9">
        <v>550</v>
      </c>
      <c r="F13" s="9">
        <v>470</v>
      </c>
      <c r="G13" s="9">
        <v>340</v>
      </c>
      <c r="H13" s="9">
        <v>230</v>
      </c>
      <c r="I13" s="9">
        <f>SUM(E13:H13)</f>
        <v>1590</v>
      </c>
      <c r="J13" s="14">
        <f>IF(I13&gt;=1000,I13*B13*1.2,I13*B13)</f>
        <v>4770000</v>
      </c>
      <c r="K13" s="10">
        <f>J13/D13</f>
        <v>1.272</v>
      </c>
      <c r="L13" s="9">
        <f>RANK(J13,$J$4:$J$23,0)</f>
        <v>9</v>
      </c>
    </row>
    <row r="14" spans="1:12" x14ac:dyDescent="0.45">
      <c r="A14" s="18" t="s">
        <v>10</v>
      </c>
      <c r="B14" s="14">
        <v>3500</v>
      </c>
      <c r="C14" s="9">
        <v>1450</v>
      </c>
      <c r="D14" s="14">
        <f>C14*B14</f>
        <v>5075000</v>
      </c>
      <c r="E14" s="9">
        <v>425</v>
      </c>
      <c r="F14" s="9">
        <v>450</v>
      </c>
      <c r="G14" s="9">
        <v>520</v>
      </c>
      <c r="H14" s="9">
        <v>144</v>
      </c>
      <c r="I14" s="9">
        <f>SUM(E14:H14)</f>
        <v>1539</v>
      </c>
      <c r="J14" s="14">
        <f>IF(I14&gt;=1000,I14*B14*1.2,I14*B14)</f>
        <v>6463800</v>
      </c>
      <c r="K14" s="10">
        <f>J14/D14</f>
        <v>1.273655172413793</v>
      </c>
      <c r="L14" s="9">
        <f>RANK(J14,$J$4:$J$23,0)</f>
        <v>4</v>
      </c>
    </row>
    <row r="15" spans="1:12" x14ac:dyDescent="0.45">
      <c r="A15" s="18" t="s">
        <v>14</v>
      </c>
      <c r="B15" s="14">
        <v>2000</v>
      </c>
      <c r="C15" s="9">
        <v>1700</v>
      </c>
      <c r="D15" s="14">
        <f>C15*B15</f>
        <v>3400000</v>
      </c>
      <c r="E15" s="9">
        <v>350</v>
      </c>
      <c r="F15" s="9">
        <v>420</v>
      </c>
      <c r="G15" s="9">
        <v>510</v>
      </c>
      <c r="H15" s="9">
        <v>580</v>
      </c>
      <c r="I15" s="9">
        <f>SUM(E15:H15)</f>
        <v>1860</v>
      </c>
      <c r="J15" s="14">
        <f>IF(I15&gt;=1000,I15*B15*1.2,I15*B15)</f>
        <v>4464000</v>
      </c>
      <c r="K15" s="10">
        <f>J15/D15</f>
        <v>1.3129411764705883</v>
      </c>
      <c r="L15" s="9">
        <f>RANK(J15,$J$4:$J$23,0)</f>
        <v>10</v>
      </c>
    </row>
    <row r="16" spans="1:12" x14ac:dyDescent="0.45">
      <c r="A16" s="18" t="s">
        <v>17</v>
      </c>
      <c r="B16" s="14">
        <v>2800</v>
      </c>
      <c r="C16" s="9">
        <v>1650</v>
      </c>
      <c r="D16" s="14">
        <f>C16*B16</f>
        <v>4620000</v>
      </c>
      <c r="E16" s="9">
        <v>440</v>
      </c>
      <c r="F16" s="9">
        <v>480</v>
      </c>
      <c r="G16" s="9">
        <v>560</v>
      </c>
      <c r="H16" s="9">
        <v>500</v>
      </c>
      <c r="I16" s="9">
        <f>SUM(E16:H16)</f>
        <v>1980</v>
      </c>
      <c r="J16" s="14">
        <f>IF(I16&gt;=1000,I16*B16*1.2,I16*B16)</f>
        <v>6652800</v>
      </c>
      <c r="K16" s="10">
        <f>J16/D16</f>
        <v>1.44</v>
      </c>
      <c r="L16" s="9">
        <f>RANK(J16,$J$4:$J$23,0)</f>
        <v>3</v>
      </c>
    </row>
    <row r="17" spans="1:12" x14ac:dyDescent="0.45">
      <c r="A17" s="18" t="s">
        <v>28</v>
      </c>
      <c r="B17" s="14">
        <v>1000</v>
      </c>
      <c r="C17" s="9">
        <v>500</v>
      </c>
      <c r="D17" s="14">
        <f>C17*B17</f>
        <v>500000</v>
      </c>
      <c r="E17" s="9">
        <v>120</v>
      </c>
      <c r="F17" s="9">
        <v>10</v>
      </c>
      <c r="G17" s="9">
        <v>120</v>
      </c>
      <c r="H17" s="9">
        <v>500</v>
      </c>
      <c r="I17" s="9">
        <f>SUM(E17:H17)</f>
        <v>750</v>
      </c>
      <c r="J17" s="14">
        <f>IF(I17&gt;=1000,I17*B17*1.2,I17*B17)</f>
        <v>750000</v>
      </c>
      <c r="K17" s="10">
        <f>J17/D17</f>
        <v>1.5</v>
      </c>
      <c r="L17" s="9">
        <f>RANK(J17,$J$4:$J$23,0)</f>
        <v>20</v>
      </c>
    </row>
    <row r="18" spans="1:12" x14ac:dyDescent="0.45">
      <c r="A18" s="18" t="s">
        <v>13</v>
      </c>
      <c r="B18" s="14">
        <v>4500</v>
      </c>
      <c r="C18" s="9">
        <v>1250</v>
      </c>
      <c r="D18" s="14">
        <f>C18*B18</f>
        <v>5625000</v>
      </c>
      <c r="E18" s="9">
        <v>315</v>
      </c>
      <c r="F18" s="9">
        <v>980</v>
      </c>
      <c r="G18" s="9">
        <v>260</v>
      </c>
      <c r="H18" s="9">
        <v>120</v>
      </c>
      <c r="I18" s="9">
        <f>SUM(E18:H18)</f>
        <v>1675</v>
      </c>
      <c r="J18" s="14">
        <f>IF(I18&gt;=1000,I18*B18*1.2,I18*B18)</f>
        <v>9045000</v>
      </c>
      <c r="K18" s="10">
        <f>J18/D18</f>
        <v>1.6080000000000001</v>
      </c>
      <c r="L18" s="9">
        <f>RANK(J18,$J$4:$J$23,0)</f>
        <v>1</v>
      </c>
    </row>
    <row r="19" spans="1:12" x14ac:dyDescent="0.45">
      <c r="A19" s="18" t="s">
        <v>16</v>
      </c>
      <c r="B19" s="14">
        <v>4000</v>
      </c>
      <c r="C19" s="9">
        <v>750</v>
      </c>
      <c r="D19" s="14">
        <f>C19*B19</f>
        <v>3000000</v>
      </c>
      <c r="E19" s="9">
        <v>389</v>
      </c>
      <c r="F19" s="9">
        <v>225</v>
      </c>
      <c r="G19" s="9">
        <v>150</v>
      </c>
      <c r="H19" s="9">
        <v>250</v>
      </c>
      <c r="I19" s="9">
        <f>SUM(E19:H19)</f>
        <v>1014</v>
      </c>
      <c r="J19" s="14">
        <f>IF(I19&gt;=1000,I19*B19*1.2,I19*B19)</f>
        <v>4867200</v>
      </c>
      <c r="K19" s="10">
        <f>J19/D19</f>
        <v>1.6224000000000001</v>
      </c>
      <c r="L19" s="9">
        <f>RANK(J19,$J$4:$J$23,0)</f>
        <v>8</v>
      </c>
    </row>
    <row r="20" spans="1:12" x14ac:dyDescent="0.45">
      <c r="A20" s="18" t="s">
        <v>12</v>
      </c>
      <c r="B20" s="14">
        <v>3000</v>
      </c>
      <c r="C20" s="9">
        <v>500</v>
      </c>
      <c r="D20" s="14">
        <f>C20*B20</f>
        <v>1500000</v>
      </c>
      <c r="E20" s="9">
        <v>280</v>
      </c>
      <c r="F20" s="9">
        <v>200</v>
      </c>
      <c r="G20" s="9">
        <v>167</v>
      </c>
      <c r="H20" s="9">
        <v>180</v>
      </c>
      <c r="I20" s="9">
        <f>SUM(E20:H20)</f>
        <v>827</v>
      </c>
      <c r="J20" s="14">
        <f>IF(I20&gt;=1000,I20*B20*1.2,I20*B20)</f>
        <v>2481000</v>
      </c>
      <c r="K20" s="10">
        <f>J20/D20</f>
        <v>1.6539999999999999</v>
      </c>
      <c r="L20" s="9">
        <f>RANK(J20,$J$4:$J$23,0)</f>
        <v>18</v>
      </c>
    </row>
    <row r="21" spans="1:12" x14ac:dyDescent="0.45">
      <c r="A21" s="18" t="s">
        <v>26</v>
      </c>
      <c r="B21" s="14">
        <v>3000</v>
      </c>
      <c r="C21" s="9">
        <v>700</v>
      </c>
      <c r="D21" s="14">
        <f>C21*B21</f>
        <v>2100000</v>
      </c>
      <c r="E21" s="9">
        <v>350</v>
      </c>
      <c r="F21" s="9">
        <v>70</v>
      </c>
      <c r="G21" s="9">
        <v>100</v>
      </c>
      <c r="H21" s="9">
        <v>520</v>
      </c>
      <c r="I21" s="9">
        <f>SUM(E21:H21)</f>
        <v>1040</v>
      </c>
      <c r="J21" s="14">
        <f>IF(I21&gt;=1000,I21*B21*1.2,I21*B21)</f>
        <v>3744000</v>
      </c>
      <c r="K21" s="10">
        <f>J21/D21</f>
        <v>1.7828571428571429</v>
      </c>
      <c r="L21" s="9">
        <f>RANK(J21,$J$4:$J$23,0)</f>
        <v>13</v>
      </c>
    </row>
    <row r="22" spans="1:12" x14ac:dyDescent="0.45">
      <c r="A22" s="18" t="s">
        <v>21</v>
      </c>
      <c r="B22" s="14">
        <v>4000</v>
      </c>
      <c r="C22" s="9">
        <v>500</v>
      </c>
      <c r="D22" s="14">
        <f>C22*B22</f>
        <v>2000000</v>
      </c>
      <c r="E22" s="9">
        <v>150</v>
      </c>
      <c r="F22" s="9">
        <v>600</v>
      </c>
      <c r="G22" s="9">
        <v>120</v>
      </c>
      <c r="H22" s="9">
        <v>100</v>
      </c>
      <c r="I22" s="9">
        <f>SUM(E22:H22)</f>
        <v>970</v>
      </c>
      <c r="J22" s="14">
        <f>IF(I22&gt;=1000,I22*B22*1.2,I22*B22)</f>
        <v>3880000</v>
      </c>
      <c r="K22" s="10">
        <f>J22/D22</f>
        <v>1.94</v>
      </c>
      <c r="L22" s="9">
        <f>RANK(J22,$J$4:$J$23,0)</f>
        <v>11</v>
      </c>
    </row>
    <row r="23" spans="1:12" x14ac:dyDescent="0.45">
      <c r="A23" s="19" t="s">
        <v>19</v>
      </c>
      <c r="B23" s="15">
        <v>2000</v>
      </c>
      <c r="C23" s="11">
        <v>300</v>
      </c>
      <c r="D23" s="15">
        <f>C23*B23</f>
        <v>600000</v>
      </c>
      <c r="E23" s="11">
        <v>450</v>
      </c>
      <c r="F23" s="11">
        <v>340</v>
      </c>
      <c r="G23" s="11">
        <v>110</v>
      </c>
      <c r="H23" s="11">
        <v>520</v>
      </c>
      <c r="I23" s="11">
        <f>SUM(E23:H23)</f>
        <v>1420</v>
      </c>
      <c r="J23" s="15">
        <f>IF(I23&gt;=1000,I23*B23*1.2,I23*B23)</f>
        <v>3408000</v>
      </c>
      <c r="K23" s="12">
        <f>J23/D23</f>
        <v>5.68</v>
      </c>
      <c r="L23" s="11">
        <f>RANK(J23,$J$4:$J$23,0)</f>
        <v>14</v>
      </c>
    </row>
    <row r="24" spans="1:12" x14ac:dyDescent="0.45">
      <c r="A24" s="1" t="s">
        <v>32</v>
      </c>
      <c r="B24" s="1"/>
      <c r="C24" s="2">
        <f>SUM(C4:C23)</f>
        <v>22550</v>
      </c>
      <c r="D24" s="16">
        <f t="shared" ref="D24:J24" si="0">SUM(D4:D23)</f>
        <v>74500000</v>
      </c>
      <c r="E24" s="2">
        <f t="shared" ref="E24" si="1">SUM(E4:E23)</f>
        <v>6102</v>
      </c>
      <c r="F24" s="2">
        <f t="shared" ref="F24" si="2">SUM(F4:F23)</f>
        <v>6900</v>
      </c>
      <c r="G24" s="2">
        <f t="shared" ref="G24" si="3">SUM(G4:G23)</f>
        <v>5371</v>
      </c>
      <c r="H24" s="2">
        <f t="shared" ref="H24" si="4">SUM(H4:H23)</f>
        <v>5960</v>
      </c>
      <c r="I24" s="2">
        <f t="shared" ref="I24" si="5">SUM(I4:I23)</f>
        <v>24333</v>
      </c>
      <c r="J24" s="16">
        <f t="shared" si="0"/>
        <v>89480100</v>
      </c>
      <c r="K24" s="5">
        <f>AVERAGE(K4:K23)</f>
        <v>1.4871562913212193</v>
      </c>
      <c r="L24" s="3"/>
    </row>
    <row r="25" spans="1:12" x14ac:dyDescent="0.45">
      <c r="A25" s="1" t="s">
        <v>33</v>
      </c>
      <c r="B25" s="1"/>
      <c r="C25" s="1"/>
      <c r="D25" s="1"/>
      <c r="E25" s="2"/>
      <c r="F25" s="2"/>
      <c r="G25" s="2"/>
      <c r="H25" s="2"/>
      <c r="I25" s="2">
        <f>SUMIFS(I4:I23,$L$4:$L$23,"&lt;10",$A$4:$A$23,"*차*")</f>
        <v>4470</v>
      </c>
      <c r="J25" s="16">
        <f>SUMIFS(J4:J23,$L$4:$L$23,"&lt;10",$A$4:$A$23,"*차*")</f>
        <v>18604800</v>
      </c>
      <c r="K25" s="4"/>
      <c r="L25" s="4"/>
    </row>
    <row r="26" spans="1:12" x14ac:dyDescent="0.45">
      <c r="A26" s="1" t="s">
        <v>34</v>
      </c>
      <c r="B26" s="1"/>
      <c r="C26" s="1"/>
      <c r="D26" s="1"/>
      <c r="E26" s="2"/>
      <c r="F26" s="2"/>
      <c r="G26" s="2"/>
      <c r="H26" s="2"/>
      <c r="I26" s="2">
        <f>SUMIFS(I4:I23,$L$4:$L$23,"&gt;=10",$A$4:$A$23,"*주스*")</f>
        <v>3867</v>
      </c>
      <c r="J26" s="16">
        <f>SUMIFS(J4:J23,$L$4:$L$23,"&gt;=10",$A$4:$A$23,"*주스*")</f>
        <v>15751500</v>
      </c>
      <c r="K26" s="4"/>
      <c r="L26" s="4"/>
    </row>
    <row r="27" spans="1:12" x14ac:dyDescent="0.45">
      <c r="A27" s="1" t="s">
        <v>35</v>
      </c>
      <c r="B27" s="1"/>
      <c r="C27" s="1"/>
      <c r="D27" s="1"/>
      <c r="E27" s="2"/>
      <c r="F27" s="2"/>
      <c r="G27" s="2"/>
      <c r="H27" s="2"/>
      <c r="I27" s="2">
        <f>SUMIF($A$4:$A$23,"*커피*",I4:I23)</f>
        <v>6156</v>
      </c>
      <c r="J27" s="16">
        <f>SUMIF($A$4:$A$23,"*커피*",J4:J23)</f>
        <v>28141800</v>
      </c>
      <c r="K27" s="4"/>
      <c r="L27" s="4"/>
    </row>
    <row r="28" spans="1:12" x14ac:dyDescent="0.45">
      <c r="A28" s="1" t="s">
        <v>36</v>
      </c>
      <c r="B28" s="1"/>
      <c r="C28" s="1"/>
      <c r="D28" s="1"/>
      <c r="E28" s="2"/>
      <c r="F28" s="2"/>
      <c r="G28" s="2"/>
      <c r="H28" s="2"/>
      <c r="I28" s="2">
        <f>SUMIFS(I4:I23,$L$4:$L$23,"&gt;=10",$L$4:$L$23,"&lt;15")</f>
        <v>6230</v>
      </c>
      <c r="J28" s="16">
        <f>SUMIFS(J4:J23,$L$4:$L$23,"&gt;=10",$L$4:$L$23,"&lt;15")</f>
        <v>19256000</v>
      </c>
      <c r="K28" s="4"/>
      <c r="L28" s="4"/>
    </row>
    <row r="29" spans="1:12" x14ac:dyDescent="0.45">
      <c r="A29" s="6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45">
      <c r="A30" s="6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sortState xmlns:xlrd2="http://schemas.microsoft.com/office/spreadsheetml/2017/richdata2" ref="A4:L23">
    <sortCondition ref="K4:K23"/>
    <sortCondition ref="A4:A23"/>
  </sortState>
  <mergeCells count="16">
    <mergeCell ref="A24:B24"/>
    <mergeCell ref="A1:L1"/>
    <mergeCell ref="K25:L28"/>
    <mergeCell ref="A30:L30"/>
    <mergeCell ref="A29:L29"/>
    <mergeCell ref="A28:D28"/>
    <mergeCell ref="A27:D27"/>
    <mergeCell ref="A26:D26"/>
    <mergeCell ref="A25:D25"/>
    <mergeCell ref="E2:H2"/>
    <mergeCell ref="B2:B3"/>
    <mergeCell ref="A2:A3"/>
    <mergeCell ref="C2:D2"/>
    <mergeCell ref="K2:K3"/>
    <mergeCell ref="L2:L3"/>
    <mergeCell ref="I2:J2"/>
  </mergeCells>
  <phoneticPr fontId="2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2025-07-16T05:10:21Z</cp:lastPrinted>
  <dcterms:created xsi:type="dcterms:W3CDTF">2025-07-16T04:20:23Z</dcterms:created>
  <dcterms:modified xsi:type="dcterms:W3CDTF">2025-07-16T05:10:27Z</dcterms:modified>
</cp:coreProperties>
</file>