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\Documents\GitHub\224_2324_FS\"/>
    </mc:Choice>
  </mc:AlternateContent>
  <xr:revisionPtr revIDLastSave="0" documentId="13_ncr:1_{BCCD68D6-4DE1-4BBE-9E89-D0ABADB24FAB}" xr6:coauthVersionLast="47" xr6:coauthVersionMax="47" xr10:uidLastSave="{00000000-0000-0000-0000-000000000000}"/>
  <bookViews>
    <workbookView xWindow="-15" yWindow="-15" windowWidth="20520" windowHeight="10950" activeTab="2" xr2:uid="{61D76CCB-2527-4D50-AB61-D00EEFD0E2E1}"/>
  </bookViews>
  <sheets>
    <sheet name="Result" sheetId="1" r:id="rId1"/>
    <sheet name="Currency" sheetId="8" r:id="rId2"/>
    <sheet name="Attendance" sheetId="2" r:id="rId3"/>
    <sheet name="Salary" sheetId="3" r:id="rId4"/>
    <sheet name="Stock Manage" sheetId="4" r:id="rId5"/>
    <sheet name="Bill1" sheetId="5" r:id="rId6"/>
    <sheet name="Bill2" sheetId="6" r:id="rId7"/>
    <sheet name="EMI" sheetId="7" r:id="rId8"/>
  </sheets>
  <definedNames>
    <definedName name="Demo" comment="Demo Text">#REF!</definedName>
    <definedName name="_xlnm.Print_Area" localSheetId="2">Attendance!$A$1:$AJ$21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F8" i="6" s="1"/>
  <c r="F15" i="6"/>
  <c r="F14" i="6"/>
  <c r="F13" i="6"/>
  <c r="F12" i="6"/>
  <c r="F11" i="6"/>
  <c r="F10" i="6"/>
  <c r="F10" i="5"/>
  <c r="F11" i="5"/>
  <c r="F12" i="5"/>
  <c r="F13" i="5"/>
  <c r="F14" i="5"/>
  <c r="F15" i="5"/>
  <c r="F16" i="5"/>
  <c r="F17" i="5"/>
  <c r="F18" i="5"/>
  <c r="F19" i="5"/>
  <c r="F20" i="5"/>
  <c r="F21" i="5"/>
  <c r="F9" i="5"/>
  <c r="F22" i="5" s="1"/>
  <c r="F8" i="5"/>
  <c r="I16" i="7"/>
  <c r="H16" i="7"/>
  <c r="G16" i="7"/>
  <c r="G15" i="7"/>
  <c r="H15" i="7"/>
  <c r="I15" i="7"/>
  <c r="I14" i="7"/>
  <c r="G14" i="7"/>
  <c r="H14" i="7"/>
  <c r="I13" i="7"/>
  <c r="G13" i="7"/>
  <c r="H13" i="7"/>
  <c r="G12" i="7"/>
  <c r="I12" i="7" s="1"/>
  <c r="H12" i="7"/>
  <c r="G11" i="7"/>
  <c r="I11" i="7" s="1"/>
  <c r="H11" i="7"/>
  <c r="I10" i="7"/>
  <c r="G10" i="7"/>
  <c r="H10" i="7"/>
  <c r="I9" i="7"/>
  <c r="I8" i="7"/>
  <c r="H9" i="7" s="1"/>
  <c r="G9" i="7" s="1"/>
  <c r="G8" i="7"/>
  <c r="I7" i="7"/>
  <c r="H8" i="7" s="1"/>
  <c r="G7" i="7"/>
  <c r="H7" i="7"/>
  <c r="I6" i="7"/>
  <c r="G6" i="7"/>
  <c r="H6" i="7"/>
  <c r="I5" i="7"/>
  <c r="G5" i="7"/>
  <c r="H5" i="7"/>
  <c r="I4" i="7"/>
  <c r="F18" i="7"/>
  <c r="C11" i="7"/>
  <c r="C10" i="7"/>
  <c r="C8" i="7"/>
  <c r="C6" i="7"/>
  <c r="I7" i="4"/>
  <c r="I8" i="4"/>
  <c r="I9" i="4"/>
  <c r="I10" i="4"/>
  <c r="I11" i="4"/>
  <c r="I12" i="4"/>
  <c r="I13" i="4"/>
  <c r="I14" i="4"/>
  <c r="I6" i="4"/>
  <c r="I5" i="4"/>
  <c r="N5" i="4" s="1"/>
  <c r="O5" i="4" s="1"/>
  <c r="N6" i="4"/>
  <c r="O6" i="4" s="1"/>
  <c r="M6" i="4"/>
  <c r="P7" i="4"/>
  <c r="P8" i="4"/>
  <c r="P9" i="4"/>
  <c r="P10" i="4"/>
  <c r="P11" i="4"/>
  <c r="P12" i="4"/>
  <c r="P13" i="4"/>
  <c r="P14" i="4"/>
  <c r="M5" i="4"/>
  <c r="L6" i="4"/>
  <c r="L7" i="4"/>
  <c r="L8" i="4"/>
  <c r="L9" i="4"/>
  <c r="L10" i="4"/>
  <c r="L11" i="4"/>
  <c r="L12" i="4"/>
  <c r="L13" i="4"/>
  <c r="L14" i="4"/>
  <c r="L5" i="4"/>
  <c r="F6" i="4"/>
  <c r="F7" i="4"/>
  <c r="F8" i="4"/>
  <c r="F9" i="4"/>
  <c r="F10" i="4"/>
  <c r="F11" i="4"/>
  <c r="F12" i="4"/>
  <c r="F13" i="4"/>
  <c r="F14" i="4"/>
  <c r="F5" i="4"/>
  <c r="P8" i="3"/>
  <c r="P9" i="3"/>
  <c r="P10" i="3"/>
  <c r="P11" i="3"/>
  <c r="P12" i="3"/>
  <c r="P13" i="3"/>
  <c r="P14" i="3"/>
  <c r="P15" i="3"/>
  <c r="P16" i="3"/>
  <c r="P17" i="3"/>
  <c r="P18" i="3"/>
  <c r="P19" i="3"/>
  <c r="L7" i="3"/>
  <c r="O7" i="3" s="1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L19" i="3"/>
  <c r="O19" i="3"/>
  <c r="H7" i="3"/>
  <c r="I7" i="3"/>
  <c r="J7" i="3"/>
  <c r="K7" i="3"/>
  <c r="P7" i="3" s="1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O6" i="3"/>
  <c r="P6" i="3" s="1"/>
  <c r="L6" i="3"/>
  <c r="K6" i="3"/>
  <c r="J6" i="3"/>
  <c r="I6" i="3"/>
  <c r="H6" i="3"/>
  <c r="P5" i="3"/>
  <c r="O5" i="3"/>
  <c r="L5" i="3"/>
  <c r="K5" i="3"/>
  <c r="J5" i="3"/>
  <c r="J21" i="3" s="1"/>
  <c r="I5" i="3"/>
  <c r="I21" i="3" s="1"/>
  <c r="H5" i="3"/>
  <c r="H21" i="3" s="1"/>
  <c r="N21" i="3"/>
  <c r="M21" i="3"/>
  <c r="G21" i="3"/>
  <c r="AJ9" i="2"/>
  <c r="AJ8" i="2"/>
  <c r="AJ7" i="2"/>
  <c r="AJ6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G21" i="2"/>
  <c r="F21" i="2"/>
  <c r="G20" i="2"/>
  <c r="F20" i="2"/>
  <c r="G19" i="2"/>
  <c r="F19" i="2"/>
  <c r="N7" i="8"/>
  <c r="O7" i="8" s="1"/>
  <c r="N8" i="8"/>
  <c r="O8" i="8"/>
  <c r="N9" i="8"/>
  <c r="O9" i="8" s="1"/>
  <c r="N10" i="8"/>
  <c r="O10" i="8"/>
  <c r="N11" i="8"/>
  <c r="O11" i="8" s="1"/>
  <c r="N12" i="8"/>
  <c r="O12" i="8" s="1"/>
  <c r="N13" i="8"/>
  <c r="O13" i="8" s="1"/>
  <c r="N14" i="8"/>
  <c r="O14" i="8"/>
  <c r="N15" i="8"/>
  <c r="O15" i="8" s="1"/>
  <c r="M17" i="8"/>
  <c r="L17" i="8"/>
  <c r="K17" i="8"/>
  <c r="J17" i="8"/>
  <c r="I17" i="8"/>
  <c r="H17" i="8"/>
  <c r="G17" i="8"/>
  <c r="F17" i="8"/>
  <c r="N6" i="8"/>
  <c r="O6" i="8" s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L8" i="1"/>
  <c r="M8" i="1" s="1"/>
  <c r="N8" i="1" s="1"/>
  <c r="L9" i="1"/>
  <c r="L10" i="1"/>
  <c r="L11" i="1"/>
  <c r="L12" i="1"/>
  <c r="L13" i="1"/>
  <c r="L14" i="1"/>
  <c r="L15" i="1"/>
  <c r="L16" i="1"/>
  <c r="L17" i="1"/>
  <c r="K8" i="1"/>
  <c r="K9" i="1"/>
  <c r="K10" i="1"/>
  <c r="K11" i="1"/>
  <c r="K12" i="1"/>
  <c r="K13" i="1"/>
  <c r="K14" i="1"/>
  <c r="K15" i="1"/>
  <c r="K16" i="1"/>
  <c r="K17" i="1"/>
  <c r="L7" i="1"/>
  <c r="M7" i="1" s="1"/>
  <c r="N7" i="1" s="1"/>
  <c r="K7" i="1"/>
  <c r="F25" i="5" l="1"/>
  <c r="F23" i="5"/>
  <c r="P5" i="4"/>
  <c r="P6" i="4"/>
  <c r="L21" i="3"/>
  <c r="P21" i="3"/>
  <c r="K21" i="3"/>
  <c r="O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48407-321F-4590-8829-FE5A40EFE5E9}" keepAlive="1" name="Query - rajkot" description="Connection to the 'rajkot' query in the workbook." type="5" refreshedVersion="0" background="1">
    <dbPr connection="Provider=Microsoft.Mashup.OleDb.1;Data Source=$Workbook$;Location=rajkot;Extended Properties=&quot;&quot;" command="SELECT * FROM [rajkot]"/>
  </connection>
</connections>
</file>

<file path=xl/sharedStrings.xml><?xml version="1.0" encoding="utf-8"?>
<sst xmlns="http://schemas.openxmlformats.org/spreadsheetml/2006/main" count="239" uniqueCount="88">
  <si>
    <t>Sr.</t>
  </si>
  <si>
    <t>Roll</t>
  </si>
  <si>
    <t>Name</t>
  </si>
  <si>
    <t>Subject 1</t>
  </si>
  <si>
    <t>Subject 5</t>
  </si>
  <si>
    <t>Subject 4</t>
  </si>
  <si>
    <t>Subject 3</t>
  </si>
  <si>
    <t>Subject 2</t>
  </si>
  <si>
    <t>Total</t>
  </si>
  <si>
    <t>Percentage</t>
  </si>
  <si>
    <t>Grade</t>
  </si>
  <si>
    <t>Result</t>
  </si>
  <si>
    <t>Result Sheet</t>
  </si>
  <si>
    <t>Het</t>
  </si>
  <si>
    <t>yash</t>
  </si>
  <si>
    <t>Date</t>
  </si>
  <si>
    <t>Amount</t>
  </si>
  <si>
    <t>Coins</t>
  </si>
  <si>
    <t>Remain</t>
  </si>
  <si>
    <t>Cash Sheet</t>
  </si>
  <si>
    <t>Qwerty</t>
  </si>
  <si>
    <t>Sr</t>
  </si>
  <si>
    <t>Course</t>
  </si>
  <si>
    <t>Attendance Sheet</t>
  </si>
  <si>
    <t>Absents</t>
  </si>
  <si>
    <t>Presents</t>
  </si>
  <si>
    <t>Het Manani</t>
  </si>
  <si>
    <t>Yash Singal</t>
  </si>
  <si>
    <t>Yash Chavda</t>
  </si>
  <si>
    <t>Bhavya Dava</t>
  </si>
  <si>
    <t>Full Stack</t>
  </si>
  <si>
    <t>A</t>
  </si>
  <si>
    <t>P</t>
  </si>
  <si>
    <t>Employee code</t>
  </si>
  <si>
    <t>Designation</t>
  </si>
  <si>
    <t>Department</t>
  </si>
  <si>
    <t>Basic Salary</t>
  </si>
  <si>
    <t>TA 10%</t>
  </si>
  <si>
    <t>DA 15%</t>
  </si>
  <si>
    <t>Bonus 30%</t>
  </si>
  <si>
    <t>Allownces</t>
  </si>
  <si>
    <t>PF 12%</t>
  </si>
  <si>
    <t>Pro. Tax</t>
  </si>
  <si>
    <t>Loan</t>
  </si>
  <si>
    <t>Net Salary</t>
  </si>
  <si>
    <t>Diduction</t>
  </si>
  <si>
    <t>Priyansh</t>
  </si>
  <si>
    <t>HR-01-21</t>
  </si>
  <si>
    <t>Manager</t>
  </si>
  <si>
    <t>HR</t>
  </si>
  <si>
    <t>HR-01-24</t>
  </si>
  <si>
    <t>Amit</t>
  </si>
  <si>
    <t>General Manager</t>
  </si>
  <si>
    <t>ACT-02-22</t>
  </si>
  <si>
    <t>Avinash</t>
  </si>
  <si>
    <t>CA</t>
  </si>
  <si>
    <t>Account</t>
  </si>
  <si>
    <t>Product</t>
  </si>
  <si>
    <t>Opening Stock</t>
  </si>
  <si>
    <t>Purchase</t>
  </si>
  <si>
    <t>Sales</t>
  </si>
  <si>
    <t>Closing Stock</t>
  </si>
  <si>
    <t>Profit / Loss</t>
  </si>
  <si>
    <t>Quantity</t>
  </si>
  <si>
    <t>Price</t>
  </si>
  <si>
    <t>Mouse</t>
  </si>
  <si>
    <t>Keyboard</t>
  </si>
  <si>
    <t>Down Payment</t>
  </si>
  <si>
    <t>Loan Amount</t>
  </si>
  <si>
    <t>Rate of Interest / Year</t>
  </si>
  <si>
    <t>Rate of Interest / Month</t>
  </si>
  <si>
    <t>Loan Years</t>
  </si>
  <si>
    <t>Loan Months</t>
  </si>
  <si>
    <t>Mobile</t>
  </si>
  <si>
    <t>Installment</t>
  </si>
  <si>
    <t>Principal</t>
  </si>
  <si>
    <t>Interest</t>
  </si>
  <si>
    <t>Balance</t>
  </si>
  <si>
    <t>Description</t>
  </si>
  <si>
    <t xml:space="preserve">Rate </t>
  </si>
  <si>
    <t>ABC Corporation</t>
  </si>
  <si>
    <t xml:space="preserve">Address : </t>
  </si>
  <si>
    <t>Date : 3rd April 2024</t>
  </si>
  <si>
    <t>Hedphone Sony</t>
  </si>
  <si>
    <t>Memory Card 128 GB</t>
  </si>
  <si>
    <t>Tax</t>
  </si>
  <si>
    <t>Grand Total</t>
  </si>
  <si>
    <t>Samsung Mobile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</si>
</sst>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1" xfId="0" applyNumberFormat="1" applyBorder="1"/>
    <xf numFmtId="43" fontId="0" fillId="0" borderId="1" xfId="1" applyFont="1" applyBorder="1"/>
    <xf numFmtId="43" fontId="0" fillId="0" borderId="9" xfId="1" applyFont="1" applyBorder="1"/>
    <xf numFmtId="43" fontId="0" fillId="0" borderId="7" xfId="1" applyFont="1" applyBorder="1"/>
    <xf numFmtId="43" fontId="0" fillId="0" borderId="10" xfId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12" xfId="0" applyFill="1" applyBorder="1"/>
    <xf numFmtId="0" fontId="0" fillId="2" borderId="1" xfId="0" applyFill="1" applyBorder="1"/>
    <xf numFmtId="0" fontId="0" fillId="2" borderId="21" xfId="0" applyFill="1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43" fontId="0" fillId="0" borderId="25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29" xfId="1" applyFont="1" applyBorder="1"/>
    <xf numFmtId="43" fontId="0" fillId="0" borderId="6" xfId="1" applyFont="1" applyBorder="1"/>
    <xf numFmtId="43" fontId="0" fillId="0" borderId="20" xfId="1" applyFont="1" applyBorder="1"/>
    <xf numFmtId="43" fontId="0" fillId="0" borderId="21" xfId="1" applyFont="1" applyBorder="1"/>
    <xf numFmtId="43" fontId="0" fillId="0" borderId="15" xfId="0" applyNumberFormat="1" applyBorder="1"/>
    <xf numFmtId="0" fontId="0" fillId="0" borderId="2" xfId="0" applyBorder="1"/>
    <xf numFmtId="43" fontId="2" fillId="0" borderId="7" xfId="1" applyFont="1" applyBorder="1"/>
    <xf numFmtId="43" fontId="2" fillId="0" borderId="22" xfId="1" applyFont="1" applyBorder="1"/>
    <xf numFmtId="43" fontId="2" fillId="0" borderId="15" xfId="0" applyNumberFormat="1" applyFont="1" applyBorder="1"/>
    <xf numFmtId="43" fontId="2" fillId="0" borderId="26" xfId="1" applyFont="1" applyBorder="1"/>
    <xf numFmtId="43" fontId="2" fillId="0" borderId="31" xfId="1" applyFont="1" applyBorder="1"/>
    <xf numFmtId="43" fontId="2" fillId="0" borderId="14" xfId="0" applyNumberFormat="1" applyFont="1" applyBorder="1"/>
    <xf numFmtId="43" fontId="2" fillId="0" borderId="30" xfId="1" applyFont="1" applyBorder="1"/>
    <xf numFmtId="43" fontId="2" fillId="0" borderId="32" xfId="1" applyFont="1" applyBorder="1"/>
    <xf numFmtId="43" fontId="2" fillId="0" borderId="16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4" xfId="0" applyFont="1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/>
    <xf numFmtId="0" fontId="2" fillId="0" borderId="28" xfId="0" applyFont="1" applyBorder="1"/>
    <xf numFmtId="0" fontId="0" fillId="0" borderId="29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/>
    <xf numFmtId="0" fontId="2" fillId="0" borderId="6" xfId="0" applyFont="1" applyBorder="1"/>
    <xf numFmtId="0" fontId="0" fillId="0" borderId="6" xfId="0" applyFont="1" applyBorder="1"/>
    <xf numFmtId="43" fontId="0" fillId="0" borderId="1" xfId="0" applyNumberFormat="1" applyBorder="1"/>
    <xf numFmtId="43" fontId="0" fillId="0" borderId="7" xfId="0" applyNumberFormat="1" applyBorder="1"/>
    <xf numFmtId="0" fontId="0" fillId="0" borderId="1" xfId="0" applyNumberForma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Fill="1" applyBorder="1"/>
    <xf numFmtId="0" fontId="0" fillId="0" borderId="36" xfId="0" applyBorder="1"/>
    <xf numFmtId="43" fontId="0" fillId="0" borderId="37" xfId="1" applyFont="1" applyBorder="1"/>
    <xf numFmtId="0" fontId="0" fillId="0" borderId="37" xfId="0" applyNumberFormat="1" applyBorder="1"/>
    <xf numFmtId="0" fontId="0" fillId="0" borderId="37" xfId="0" applyBorder="1"/>
    <xf numFmtId="8" fontId="0" fillId="0" borderId="38" xfId="0" applyNumberFormat="1" applyBorder="1"/>
    <xf numFmtId="0" fontId="2" fillId="0" borderId="20" xfId="0" applyFont="1" applyBorder="1"/>
    <xf numFmtId="0" fontId="2" fillId="0" borderId="17" xfId="0" applyFont="1" applyBorder="1"/>
    <xf numFmtId="43" fontId="2" fillId="0" borderId="14" xfId="1" applyFont="1" applyBorder="1"/>
    <xf numFmtId="43" fontId="0" fillId="0" borderId="22" xfId="1" applyFont="1" applyBorder="1"/>
    <xf numFmtId="43" fontId="2" fillId="0" borderId="15" xfId="1" applyFont="1" applyBorder="1"/>
    <xf numFmtId="43" fontId="2" fillId="0" borderId="16" xfId="1" applyFont="1" applyBorder="1"/>
    <xf numFmtId="43" fontId="2" fillId="0" borderId="7" xfId="0" applyNumberFormat="1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9" fontId="0" fillId="0" borderId="1" xfId="0" applyNumberFormat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F4A4-9C47-4FDA-90BE-B8897D397DB2}">
  <dimension ref="C3:N20"/>
  <sheetViews>
    <sheetView workbookViewId="0"/>
  </sheetViews>
  <sheetFormatPr defaultRowHeight="15" x14ac:dyDescent="0.25"/>
  <cols>
    <col min="13" max="13" width="11" bestFit="1" customWidth="1"/>
  </cols>
  <sheetData>
    <row r="3" spans="3:14" ht="15.75" thickBot="1" x14ac:dyDescent="0.3"/>
    <row r="4" spans="3:14" ht="34.5" thickBot="1" x14ac:dyDescent="0.55000000000000004">
      <c r="C4" s="53" t="s">
        <v>12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3:14" ht="15.75" thickBot="1" x14ac:dyDescent="0.3">
      <c r="C5" s="13" t="s">
        <v>0</v>
      </c>
      <c r="D5" s="14" t="s">
        <v>1</v>
      </c>
      <c r="E5" s="14" t="s">
        <v>2</v>
      </c>
      <c r="F5" s="14" t="s">
        <v>3</v>
      </c>
      <c r="G5" s="14" t="s">
        <v>7</v>
      </c>
      <c r="H5" s="14" t="s">
        <v>6</v>
      </c>
      <c r="I5" s="14" t="s">
        <v>5</v>
      </c>
      <c r="J5" s="14" t="s">
        <v>4</v>
      </c>
      <c r="K5" s="14" t="s">
        <v>8</v>
      </c>
      <c r="L5" s="14" t="s">
        <v>11</v>
      </c>
      <c r="M5" s="14" t="s">
        <v>9</v>
      </c>
      <c r="N5" s="15" t="s">
        <v>10</v>
      </c>
    </row>
    <row r="6" spans="3:14" x14ac:dyDescent="0.25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3:14" x14ac:dyDescent="0.25">
      <c r="C7" s="5">
        <v>1</v>
      </c>
      <c r="D7" s="1">
        <v>111</v>
      </c>
      <c r="E7" s="1" t="s">
        <v>13</v>
      </c>
      <c r="F7" s="1">
        <v>67</v>
      </c>
      <c r="G7" s="1">
        <v>38</v>
      </c>
      <c r="H7" s="1">
        <v>45</v>
      </c>
      <c r="I7" s="1">
        <v>45</v>
      </c>
      <c r="J7" s="1">
        <v>45</v>
      </c>
      <c r="K7" s="1">
        <f>SUM(F7:J7)</f>
        <v>240</v>
      </c>
      <c r="L7" s="1" t="str">
        <f>IF(MIN(F7:J7)&lt;35, "Fail","Pass")</f>
        <v>Pass</v>
      </c>
      <c r="M7" s="1">
        <f>IF(L7="pass", AVERAGE(F7:J7),"NA")</f>
        <v>48</v>
      </c>
      <c r="N7" s="6" t="str">
        <f>IF(M7="NA","*****",IF(M7&gt;=80,"A+",IF(M7&gt;=70,"A",IF(M7&gt;=60,"B",IF(M7&gt;=50,"C","D")))))</f>
        <v>D</v>
      </c>
    </row>
    <row r="8" spans="3:14" x14ac:dyDescent="0.25">
      <c r="C8" s="5">
        <v>2</v>
      </c>
      <c r="D8" s="1">
        <v>112</v>
      </c>
      <c r="E8" s="1" t="s">
        <v>14</v>
      </c>
      <c r="F8" s="1">
        <v>78</v>
      </c>
      <c r="G8" s="1">
        <v>87</v>
      </c>
      <c r="H8" s="1">
        <v>99</v>
      </c>
      <c r="I8" s="1">
        <v>87</v>
      </c>
      <c r="J8" s="1">
        <v>87</v>
      </c>
      <c r="K8" s="1">
        <f t="shared" ref="K8:K17" si="0">SUM(F8:J8)</f>
        <v>438</v>
      </c>
      <c r="L8" s="1" t="str">
        <f t="shared" ref="L8:L17" si="1">IF(MIN(F8:J8)&lt;35, "Fail","Pass")</f>
        <v>Pass</v>
      </c>
      <c r="M8" s="1">
        <f t="shared" ref="M8:M17" si="2">IF(L8="pass", AVERAGE(F8:J8),"NA")</f>
        <v>87.6</v>
      </c>
      <c r="N8" s="6" t="str">
        <f t="shared" ref="N8:N17" si="3">IF(M8="NA","*****",IF(M8&gt;=80,"A+",IF(M8&gt;=70,"A",IF(M8&gt;=60,"B",IF(M8&gt;=50,"C","D")))))</f>
        <v>A+</v>
      </c>
    </row>
    <row r="9" spans="3:14" x14ac:dyDescent="0.25">
      <c r="C9" s="5"/>
      <c r="D9" s="1"/>
      <c r="E9" s="1"/>
      <c r="F9" s="1"/>
      <c r="G9" s="1"/>
      <c r="H9" s="1"/>
      <c r="I9" s="1"/>
      <c r="J9" s="1"/>
      <c r="K9" s="1">
        <f t="shared" si="0"/>
        <v>0</v>
      </c>
      <c r="L9" s="1" t="str">
        <f t="shared" si="1"/>
        <v>Fail</v>
      </c>
      <c r="M9" s="1" t="str">
        <f t="shared" si="2"/>
        <v>NA</v>
      </c>
      <c r="N9" s="6" t="str">
        <f t="shared" si="3"/>
        <v>*****</v>
      </c>
    </row>
    <row r="10" spans="3:14" x14ac:dyDescent="0.25">
      <c r="C10" s="5"/>
      <c r="D10" s="1"/>
      <c r="E10" s="1"/>
      <c r="F10" s="1"/>
      <c r="G10" s="1"/>
      <c r="H10" s="1"/>
      <c r="I10" s="1"/>
      <c r="J10" s="1"/>
      <c r="K10" s="1">
        <f t="shared" si="0"/>
        <v>0</v>
      </c>
      <c r="L10" s="1" t="str">
        <f t="shared" si="1"/>
        <v>Fail</v>
      </c>
      <c r="M10" s="1" t="str">
        <f t="shared" si="2"/>
        <v>NA</v>
      </c>
      <c r="N10" s="6" t="str">
        <f t="shared" si="3"/>
        <v>*****</v>
      </c>
    </row>
    <row r="11" spans="3:14" x14ac:dyDescent="0.25">
      <c r="C11" s="5"/>
      <c r="D11" s="1"/>
      <c r="E11" s="1"/>
      <c r="F11" s="1"/>
      <c r="G11" s="1"/>
      <c r="H11" s="1"/>
      <c r="I11" s="1"/>
      <c r="J11" s="1"/>
      <c r="K11" s="1">
        <f t="shared" si="0"/>
        <v>0</v>
      </c>
      <c r="L11" s="1" t="str">
        <f t="shared" si="1"/>
        <v>Fail</v>
      </c>
      <c r="M11" s="1" t="str">
        <f t="shared" si="2"/>
        <v>NA</v>
      </c>
      <c r="N11" s="6" t="str">
        <f t="shared" si="3"/>
        <v>*****</v>
      </c>
    </row>
    <row r="12" spans="3:14" x14ac:dyDescent="0.25">
      <c r="C12" s="5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 t="str">
        <f t="shared" si="1"/>
        <v>Fail</v>
      </c>
      <c r="M12" s="1" t="str">
        <f t="shared" si="2"/>
        <v>NA</v>
      </c>
      <c r="N12" s="6" t="str">
        <f t="shared" si="3"/>
        <v>*****</v>
      </c>
    </row>
    <row r="13" spans="3:14" x14ac:dyDescent="0.25">
      <c r="C13" s="5"/>
      <c r="D13" s="1"/>
      <c r="E13" s="1"/>
      <c r="F13" s="1"/>
      <c r="G13" s="1"/>
      <c r="H13" s="1"/>
      <c r="I13" s="1"/>
      <c r="J13" s="1"/>
      <c r="K13" s="1">
        <f t="shared" si="0"/>
        <v>0</v>
      </c>
      <c r="L13" s="1" t="str">
        <f t="shared" si="1"/>
        <v>Fail</v>
      </c>
      <c r="M13" s="1" t="str">
        <f t="shared" si="2"/>
        <v>NA</v>
      </c>
      <c r="N13" s="6" t="str">
        <f t="shared" si="3"/>
        <v>*****</v>
      </c>
    </row>
    <row r="14" spans="3:14" x14ac:dyDescent="0.25">
      <c r="C14" s="5"/>
      <c r="D14" s="1"/>
      <c r="E14" s="1"/>
      <c r="F14" s="1"/>
      <c r="G14" s="1"/>
      <c r="H14" s="1"/>
      <c r="I14" s="1"/>
      <c r="J14" s="1"/>
      <c r="K14" s="1">
        <f t="shared" si="0"/>
        <v>0</v>
      </c>
      <c r="L14" s="1" t="str">
        <f t="shared" si="1"/>
        <v>Fail</v>
      </c>
      <c r="M14" s="1" t="str">
        <f t="shared" si="2"/>
        <v>NA</v>
      </c>
      <c r="N14" s="6" t="str">
        <f t="shared" si="3"/>
        <v>*****</v>
      </c>
    </row>
    <row r="15" spans="3:14" x14ac:dyDescent="0.25">
      <c r="C15" s="5"/>
      <c r="D15" s="1"/>
      <c r="E15" s="1"/>
      <c r="F15" s="1"/>
      <c r="G15" s="1"/>
      <c r="H15" s="1"/>
      <c r="I15" s="1"/>
      <c r="J15" s="1"/>
      <c r="K15" s="1">
        <f t="shared" si="0"/>
        <v>0</v>
      </c>
      <c r="L15" s="1" t="str">
        <f t="shared" si="1"/>
        <v>Fail</v>
      </c>
      <c r="M15" s="1" t="str">
        <f t="shared" si="2"/>
        <v>NA</v>
      </c>
      <c r="N15" s="6" t="str">
        <f t="shared" si="3"/>
        <v>*****</v>
      </c>
    </row>
    <row r="16" spans="3:14" x14ac:dyDescent="0.25">
      <c r="C16" s="5"/>
      <c r="D16" s="1"/>
      <c r="E16" s="1"/>
      <c r="F16" s="1"/>
      <c r="G16" s="1"/>
      <c r="H16" s="1"/>
      <c r="I16" s="1"/>
      <c r="J16" s="1"/>
      <c r="K16" s="1">
        <f t="shared" si="0"/>
        <v>0</v>
      </c>
      <c r="L16" s="1" t="str">
        <f t="shared" si="1"/>
        <v>Fail</v>
      </c>
      <c r="M16" s="1" t="str">
        <f t="shared" si="2"/>
        <v>NA</v>
      </c>
      <c r="N16" s="6" t="str">
        <f t="shared" si="3"/>
        <v>*****</v>
      </c>
    </row>
    <row r="17" spans="3:14" x14ac:dyDescent="0.25">
      <c r="C17" s="5"/>
      <c r="D17" s="1"/>
      <c r="E17" s="1"/>
      <c r="F17" s="1"/>
      <c r="G17" s="1"/>
      <c r="H17" s="1"/>
      <c r="I17" s="1"/>
      <c r="J17" s="1"/>
      <c r="K17" s="1">
        <f t="shared" si="0"/>
        <v>0</v>
      </c>
      <c r="L17" s="1" t="str">
        <f t="shared" si="1"/>
        <v>Fail</v>
      </c>
      <c r="M17" s="1" t="str">
        <f t="shared" si="2"/>
        <v>NA</v>
      </c>
      <c r="N17" s="6" t="str">
        <f t="shared" si="3"/>
        <v>*****</v>
      </c>
    </row>
    <row r="18" spans="3:14" x14ac:dyDescent="0.25"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</row>
    <row r="19" spans="3:14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</row>
    <row r="20" spans="3:14" ht="15.75" thickBot="1" x14ac:dyDescent="0.3"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</sheetData>
  <mergeCells count="1">
    <mergeCell ref="C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CA1E-324B-4A45-BF2B-4491D2597024}">
  <dimension ref="B2:O18"/>
  <sheetViews>
    <sheetView workbookViewId="0"/>
  </sheetViews>
  <sheetFormatPr defaultRowHeight="15" x14ac:dyDescent="0.25"/>
  <cols>
    <col min="4" max="4" width="11.140625" bestFit="1" customWidth="1"/>
    <col min="5" max="5" width="10.7109375" bestFit="1" customWidth="1"/>
    <col min="14" max="14" width="11" bestFit="1" customWidth="1"/>
    <col min="15" max="15" width="13" customWidth="1"/>
  </cols>
  <sheetData>
    <row r="2" spans="2:15" ht="15.75" thickBot="1" x14ac:dyDescent="0.3"/>
    <row r="3" spans="2:15" ht="24" thickBot="1" x14ac:dyDescent="0.4">
      <c r="B3" s="56" t="s">
        <v>19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2:15" ht="15.75" thickBot="1" x14ac:dyDescent="0.3">
      <c r="B4" s="13" t="s">
        <v>0</v>
      </c>
      <c r="C4" s="14" t="s">
        <v>2</v>
      </c>
      <c r="D4" s="14" t="s">
        <v>15</v>
      </c>
      <c r="E4" s="14" t="s">
        <v>16</v>
      </c>
      <c r="F4" s="14">
        <v>500</v>
      </c>
      <c r="G4" s="14">
        <v>200</v>
      </c>
      <c r="H4" s="14">
        <v>100</v>
      </c>
      <c r="I4" s="14">
        <v>50</v>
      </c>
      <c r="J4" s="14">
        <v>20</v>
      </c>
      <c r="K4" s="14">
        <v>10</v>
      </c>
      <c r="L4" s="14">
        <v>5</v>
      </c>
      <c r="M4" s="14" t="s">
        <v>17</v>
      </c>
      <c r="N4" s="14" t="s">
        <v>8</v>
      </c>
      <c r="O4" s="15" t="s">
        <v>18</v>
      </c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5">
        <v>1</v>
      </c>
      <c r="C6" s="1" t="s">
        <v>13</v>
      </c>
      <c r="D6" s="19">
        <v>45384</v>
      </c>
      <c r="E6" s="20">
        <v>42000</v>
      </c>
      <c r="F6" s="1">
        <v>35</v>
      </c>
      <c r="G6" s="1">
        <v>100</v>
      </c>
      <c r="H6" s="1">
        <v>20</v>
      </c>
      <c r="I6" s="1">
        <v>40</v>
      </c>
      <c r="J6" s="1">
        <v>20</v>
      </c>
      <c r="K6" s="1">
        <v>10</v>
      </c>
      <c r="L6" s="1"/>
      <c r="M6" s="1"/>
      <c r="N6" s="20">
        <f>(F6*500)+(G6*200)+(H6*100)+(I6*50)+(J6*20)+(K6*10)+(L6*5)+M6</f>
        <v>42000</v>
      </c>
      <c r="O6" s="22">
        <f>N6-E6</f>
        <v>0</v>
      </c>
    </row>
    <row r="7" spans="2:15" x14ac:dyDescent="0.25">
      <c r="B7" s="5">
        <v>2</v>
      </c>
      <c r="C7" s="1" t="s">
        <v>20</v>
      </c>
      <c r="D7" s="19">
        <v>45384</v>
      </c>
      <c r="E7" s="20">
        <v>18990</v>
      </c>
      <c r="F7" s="1">
        <v>20</v>
      </c>
      <c r="G7" s="1">
        <v>40</v>
      </c>
      <c r="H7" s="1">
        <v>9</v>
      </c>
      <c r="I7" s="1">
        <v>1</v>
      </c>
      <c r="J7" s="1">
        <v>1</v>
      </c>
      <c r="K7" s="1">
        <v>1</v>
      </c>
      <c r="L7" s="1">
        <v>1</v>
      </c>
      <c r="M7" s="1">
        <v>5</v>
      </c>
      <c r="N7" s="20">
        <f t="shared" ref="N7:N15" si="0">(F7*500)+(G7*200)+(H7*100)+(I7*50)+(J7*20)+(K7*10)+(L7*5)+M7</f>
        <v>18990</v>
      </c>
      <c r="O7" s="22">
        <f t="shared" ref="O7:O15" si="1">N7-E7</f>
        <v>0</v>
      </c>
    </row>
    <row r="8" spans="2:15" x14ac:dyDescent="0.25">
      <c r="B8" s="5"/>
      <c r="C8" s="1"/>
      <c r="D8" s="1"/>
      <c r="E8" s="20"/>
      <c r="F8" s="1"/>
      <c r="G8" s="1"/>
      <c r="H8" s="1"/>
      <c r="I8" s="1"/>
      <c r="J8" s="1"/>
      <c r="K8" s="1"/>
      <c r="L8" s="1"/>
      <c r="M8" s="1"/>
      <c r="N8" s="20">
        <f t="shared" si="0"/>
        <v>0</v>
      </c>
      <c r="O8" s="22">
        <f t="shared" si="1"/>
        <v>0</v>
      </c>
    </row>
    <row r="9" spans="2:15" x14ac:dyDescent="0.25">
      <c r="B9" s="5"/>
      <c r="C9" s="1"/>
      <c r="D9" s="1"/>
      <c r="E9" s="20"/>
      <c r="F9" s="1"/>
      <c r="G9" s="1"/>
      <c r="H9" s="1"/>
      <c r="I9" s="1"/>
      <c r="J9" s="1"/>
      <c r="K9" s="1"/>
      <c r="L9" s="1"/>
      <c r="M9" s="1"/>
      <c r="N9" s="20">
        <f t="shared" si="0"/>
        <v>0</v>
      </c>
      <c r="O9" s="22">
        <f t="shared" si="1"/>
        <v>0</v>
      </c>
    </row>
    <row r="10" spans="2:15" x14ac:dyDescent="0.25">
      <c r="B10" s="5"/>
      <c r="C10" s="1"/>
      <c r="D10" s="1"/>
      <c r="E10" s="20"/>
      <c r="F10" s="1"/>
      <c r="G10" s="1"/>
      <c r="H10" s="1"/>
      <c r="I10" s="1"/>
      <c r="J10" s="1"/>
      <c r="K10" s="1"/>
      <c r="L10" s="1"/>
      <c r="M10" s="1"/>
      <c r="N10" s="20">
        <f t="shared" si="0"/>
        <v>0</v>
      </c>
      <c r="O10" s="22">
        <f t="shared" si="1"/>
        <v>0</v>
      </c>
    </row>
    <row r="11" spans="2:15" x14ac:dyDescent="0.25">
      <c r="B11" s="5"/>
      <c r="C11" s="1"/>
      <c r="D11" s="1"/>
      <c r="E11" s="20"/>
      <c r="F11" s="1"/>
      <c r="G11" s="1"/>
      <c r="H11" s="1"/>
      <c r="I11" s="1"/>
      <c r="J11" s="1"/>
      <c r="K11" s="1"/>
      <c r="L11" s="1"/>
      <c r="M11" s="1"/>
      <c r="N11" s="20">
        <f t="shared" si="0"/>
        <v>0</v>
      </c>
      <c r="O11" s="22">
        <f t="shared" si="1"/>
        <v>0</v>
      </c>
    </row>
    <row r="12" spans="2:15" x14ac:dyDescent="0.25">
      <c r="B12" s="5"/>
      <c r="C12" s="1"/>
      <c r="D12" s="1"/>
      <c r="E12" s="20"/>
      <c r="F12" s="1"/>
      <c r="G12" s="1"/>
      <c r="H12" s="1"/>
      <c r="I12" s="1"/>
      <c r="J12" s="1"/>
      <c r="K12" s="1"/>
      <c r="L12" s="1"/>
      <c r="M12" s="1"/>
      <c r="N12" s="20">
        <f t="shared" si="0"/>
        <v>0</v>
      </c>
      <c r="O12" s="22">
        <f t="shared" si="1"/>
        <v>0</v>
      </c>
    </row>
    <row r="13" spans="2:15" x14ac:dyDescent="0.25">
      <c r="B13" s="5"/>
      <c r="C13" s="1"/>
      <c r="D13" s="1"/>
      <c r="E13" s="20"/>
      <c r="F13" s="1"/>
      <c r="G13" s="1"/>
      <c r="H13" s="1"/>
      <c r="I13" s="1"/>
      <c r="J13" s="1"/>
      <c r="K13" s="1"/>
      <c r="L13" s="1"/>
      <c r="M13" s="1"/>
      <c r="N13" s="20">
        <f t="shared" si="0"/>
        <v>0</v>
      </c>
      <c r="O13" s="22">
        <f t="shared" si="1"/>
        <v>0</v>
      </c>
    </row>
    <row r="14" spans="2:15" x14ac:dyDescent="0.25">
      <c r="B14" s="5"/>
      <c r="C14" s="1"/>
      <c r="D14" s="1"/>
      <c r="E14" s="20"/>
      <c r="F14" s="1"/>
      <c r="G14" s="1"/>
      <c r="H14" s="1"/>
      <c r="I14" s="1"/>
      <c r="J14" s="1"/>
      <c r="K14" s="1"/>
      <c r="L14" s="1"/>
      <c r="M14" s="1"/>
      <c r="N14" s="20">
        <f t="shared" si="0"/>
        <v>0</v>
      </c>
      <c r="O14" s="22">
        <f t="shared" si="1"/>
        <v>0</v>
      </c>
    </row>
    <row r="15" spans="2:15" x14ac:dyDescent="0.25">
      <c r="B15" s="5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20">
        <f t="shared" si="0"/>
        <v>0</v>
      </c>
      <c r="O15" s="22">
        <f t="shared" si="1"/>
        <v>0</v>
      </c>
    </row>
    <row r="16" spans="2:15" x14ac:dyDescent="0.25">
      <c r="B16" s="5"/>
      <c r="C16" s="1"/>
      <c r="D16" s="1"/>
      <c r="E16" s="20"/>
      <c r="F16" s="1"/>
      <c r="G16" s="1"/>
      <c r="H16" s="1"/>
      <c r="I16" s="1"/>
      <c r="J16" s="1"/>
      <c r="K16" s="1"/>
      <c r="L16" s="1"/>
      <c r="M16" s="1"/>
      <c r="N16" s="20"/>
      <c r="O16" s="22"/>
    </row>
    <row r="17" spans="2:15" ht="15.75" thickBot="1" x14ac:dyDescent="0.3">
      <c r="B17" s="7"/>
      <c r="C17" s="8"/>
      <c r="D17" s="8"/>
      <c r="E17" s="21"/>
      <c r="F17" s="8">
        <f t="shared" ref="F17:M17" si="2">SUM(F6:F16)</f>
        <v>55</v>
      </c>
      <c r="G17" s="8">
        <f t="shared" si="2"/>
        <v>140</v>
      </c>
      <c r="H17" s="8">
        <f t="shared" si="2"/>
        <v>29</v>
      </c>
      <c r="I17" s="8">
        <f t="shared" si="2"/>
        <v>41</v>
      </c>
      <c r="J17" s="8">
        <f t="shared" si="2"/>
        <v>21</v>
      </c>
      <c r="K17" s="8">
        <f t="shared" si="2"/>
        <v>11</v>
      </c>
      <c r="L17" s="8">
        <f t="shared" si="2"/>
        <v>1</v>
      </c>
      <c r="M17" s="8">
        <f t="shared" si="2"/>
        <v>5</v>
      </c>
      <c r="N17" s="21"/>
      <c r="O17" s="23"/>
    </row>
    <row r="18" spans="2:15" ht="15.75" thickBot="1" x14ac:dyDescent="0.3">
      <c r="B18" s="16"/>
      <c r="C18" s="17"/>
      <c r="D18" s="17"/>
      <c r="E18" s="14" t="s">
        <v>16</v>
      </c>
      <c r="F18" s="14">
        <v>500</v>
      </c>
      <c r="G18" s="14">
        <v>200</v>
      </c>
      <c r="H18" s="14">
        <v>100</v>
      </c>
      <c r="I18" s="14">
        <v>50</v>
      </c>
      <c r="J18" s="14">
        <v>20</v>
      </c>
      <c r="K18" s="14">
        <v>10</v>
      </c>
      <c r="L18" s="14">
        <v>5</v>
      </c>
      <c r="M18" s="14" t="s">
        <v>17</v>
      </c>
      <c r="N18" s="14" t="s">
        <v>8</v>
      </c>
      <c r="O18" s="18"/>
    </row>
  </sheetData>
  <mergeCells count="1">
    <mergeCell ref="B3:O3"/>
  </mergeCells>
  <conditionalFormatting sqref="O6:O1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ECC5-551C-4CF1-ABA5-3869AE0498D7}">
  <dimension ref="B2:AJ21"/>
  <sheetViews>
    <sheetView tabSelected="1" view="pageBreakPreview" zoomScale="60" zoomScaleNormal="100" workbookViewId="0">
      <selection activeCell="V6" sqref="U6:V6"/>
    </sheetView>
  </sheetViews>
  <sheetFormatPr defaultRowHeight="15" x14ac:dyDescent="0.25"/>
  <cols>
    <col min="4" max="4" width="12" bestFit="1" customWidth="1"/>
    <col min="6" max="35" width="3.5703125" customWidth="1"/>
  </cols>
  <sheetData>
    <row r="2" spans="2:36" ht="15.75" thickBot="1" x14ac:dyDescent="0.3"/>
    <row r="3" spans="2:36" ht="32.25" thickBot="1" x14ac:dyDescent="0.55000000000000004">
      <c r="B3" s="59" t="s">
        <v>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1"/>
    </row>
    <row r="4" spans="2:36" ht="15.75" thickBot="1" x14ac:dyDescent="0.3">
      <c r="B4" s="13" t="s">
        <v>21</v>
      </c>
      <c r="C4" s="14" t="s">
        <v>1</v>
      </c>
      <c r="D4" s="14" t="s">
        <v>2</v>
      </c>
      <c r="E4" s="14" t="s">
        <v>22</v>
      </c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14">
        <v>8</v>
      </c>
      <c r="N4" s="14">
        <v>9</v>
      </c>
      <c r="O4" s="14">
        <v>10</v>
      </c>
      <c r="P4" s="14">
        <v>11</v>
      </c>
      <c r="Q4" s="14">
        <v>12</v>
      </c>
      <c r="R4" s="14">
        <v>13</v>
      </c>
      <c r="S4" s="14">
        <v>14</v>
      </c>
      <c r="T4" s="14">
        <v>15</v>
      </c>
      <c r="U4" s="14">
        <v>16</v>
      </c>
      <c r="V4" s="14">
        <v>17</v>
      </c>
      <c r="W4" s="14">
        <v>18</v>
      </c>
      <c r="X4" s="14">
        <v>19</v>
      </c>
      <c r="Y4" s="14">
        <v>20</v>
      </c>
      <c r="Z4" s="14">
        <v>21</v>
      </c>
      <c r="AA4" s="14">
        <v>22</v>
      </c>
      <c r="AB4" s="14">
        <v>23</v>
      </c>
      <c r="AC4" s="14">
        <v>24</v>
      </c>
      <c r="AD4" s="14">
        <v>25</v>
      </c>
      <c r="AE4" s="14">
        <v>26</v>
      </c>
      <c r="AF4" s="14">
        <v>27</v>
      </c>
      <c r="AG4" s="14">
        <v>28</v>
      </c>
      <c r="AH4" s="14">
        <v>29</v>
      </c>
      <c r="AI4" s="14">
        <v>30</v>
      </c>
      <c r="AJ4" s="15" t="s">
        <v>8</v>
      </c>
    </row>
    <row r="5" spans="2:36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27"/>
      <c r="M5" s="11"/>
      <c r="N5" s="11"/>
      <c r="O5" s="11"/>
      <c r="P5" s="11"/>
      <c r="Q5" s="11"/>
      <c r="R5" s="11"/>
      <c r="S5" s="27"/>
      <c r="T5" s="11"/>
      <c r="U5" s="11"/>
      <c r="V5" s="11"/>
      <c r="W5" s="11"/>
      <c r="X5" s="11"/>
      <c r="Y5" s="11"/>
      <c r="Z5" s="27"/>
      <c r="AA5" s="11"/>
      <c r="AB5" s="11"/>
      <c r="AC5" s="11"/>
      <c r="AD5" s="11"/>
      <c r="AE5" s="11"/>
      <c r="AF5" s="11"/>
      <c r="AG5" s="27"/>
      <c r="AH5" s="11"/>
      <c r="AI5" s="11"/>
      <c r="AJ5" s="12"/>
    </row>
    <row r="6" spans="2:36" x14ac:dyDescent="0.25">
      <c r="B6" s="5">
        <v>1</v>
      </c>
      <c r="C6" s="1">
        <v>111</v>
      </c>
      <c r="D6" s="1" t="s">
        <v>26</v>
      </c>
      <c r="E6" s="1" t="s">
        <v>30</v>
      </c>
      <c r="F6" s="1" t="s">
        <v>31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28"/>
      <c r="M6" s="1" t="s">
        <v>31</v>
      </c>
      <c r="N6" s="1" t="s">
        <v>31</v>
      </c>
      <c r="O6" s="1" t="s">
        <v>31</v>
      </c>
      <c r="P6" s="1" t="s">
        <v>32</v>
      </c>
      <c r="Q6" s="1" t="s">
        <v>32</v>
      </c>
      <c r="R6" s="1" t="s">
        <v>32</v>
      </c>
      <c r="S6" s="28"/>
      <c r="T6" s="1" t="s">
        <v>32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28"/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 t="s">
        <v>32</v>
      </c>
      <c r="AG6" s="28"/>
      <c r="AH6" s="1" t="s">
        <v>32</v>
      </c>
      <c r="AI6" s="1" t="s">
        <v>32</v>
      </c>
      <c r="AJ6" s="6">
        <f>COUNTIF(F6:AI6,"P")</f>
        <v>22</v>
      </c>
    </row>
    <row r="7" spans="2:36" x14ac:dyDescent="0.25">
      <c r="B7" s="5">
        <v>2</v>
      </c>
      <c r="C7" s="1">
        <v>112</v>
      </c>
      <c r="D7" s="1" t="s">
        <v>27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  <c r="L7" s="28"/>
      <c r="M7" s="1" t="s">
        <v>32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 s="28"/>
      <c r="T7" s="1" t="s">
        <v>32</v>
      </c>
      <c r="U7" s="1" t="s">
        <v>31</v>
      </c>
      <c r="V7" s="1" t="s">
        <v>32</v>
      </c>
      <c r="W7" s="1" t="s">
        <v>32</v>
      </c>
      <c r="X7" s="1" t="s">
        <v>32</v>
      </c>
      <c r="Y7" s="1" t="s">
        <v>32</v>
      </c>
      <c r="Z7" s="28"/>
      <c r="AA7" s="1" t="s">
        <v>32</v>
      </c>
      <c r="AB7" s="1" t="s">
        <v>31</v>
      </c>
      <c r="AC7" s="1" t="s">
        <v>32</v>
      </c>
      <c r="AD7" s="1" t="s">
        <v>32</v>
      </c>
      <c r="AE7" s="1" t="s">
        <v>32</v>
      </c>
      <c r="AF7" s="1" t="s">
        <v>32</v>
      </c>
      <c r="AG7" s="28"/>
      <c r="AH7" s="1" t="s">
        <v>32</v>
      </c>
      <c r="AI7" s="1" t="s">
        <v>32</v>
      </c>
      <c r="AJ7" s="6">
        <f>COUNTIF(F7:AI7,"P")</f>
        <v>23</v>
      </c>
    </row>
    <row r="8" spans="2:36" x14ac:dyDescent="0.25">
      <c r="B8" s="5">
        <v>3</v>
      </c>
      <c r="C8" s="1">
        <v>113</v>
      </c>
      <c r="D8" s="1" t="s">
        <v>28</v>
      </c>
      <c r="E8" s="1" t="s">
        <v>30</v>
      </c>
      <c r="F8" s="1" t="s">
        <v>31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28"/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28"/>
      <c r="T8" s="1" t="s">
        <v>32</v>
      </c>
      <c r="U8" s="1" t="s">
        <v>32</v>
      </c>
      <c r="V8" s="1" t="s">
        <v>32</v>
      </c>
      <c r="W8" s="1" t="s">
        <v>32</v>
      </c>
      <c r="X8" s="1" t="s">
        <v>31</v>
      </c>
      <c r="Y8" s="1" t="s">
        <v>32</v>
      </c>
      <c r="Z8" s="28"/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31</v>
      </c>
      <c r="AF8" s="1" t="s">
        <v>32</v>
      </c>
      <c r="AG8" s="28"/>
      <c r="AH8" s="1" t="s">
        <v>32</v>
      </c>
      <c r="AI8" s="1" t="s">
        <v>32</v>
      </c>
      <c r="AJ8" s="6">
        <f>COUNTIF(F8:AI8,"P")</f>
        <v>23</v>
      </c>
    </row>
    <row r="9" spans="2:36" x14ac:dyDescent="0.25">
      <c r="B9" s="5">
        <v>4</v>
      </c>
      <c r="C9" s="1">
        <v>114</v>
      </c>
      <c r="D9" s="1" t="s">
        <v>29</v>
      </c>
      <c r="E9" s="1" t="s">
        <v>30</v>
      </c>
      <c r="F9" s="1" t="s">
        <v>31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28"/>
      <c r="M9" s="1" t="s">
        <v>32</v>
      </c>
      <c r="N9" s="1" t="s">
        <v>31</v>
      </c>
      <c r="O9" s="1" t="s">
        <v>32</v>
      </c>
      <c r="P9" s="1" t="s">
        <v>32</v>
      </c>
      <c r="Q9" s="1" t="s">
        <v>31</v>
      </c>
      <c r="R9" s="1" t="s">
        <v>32</v>
      </c>
      <c r="S9" s="28"/>
      <c r="T9" s="1" t="s">
        <v>32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28"/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 t="s">
        <v>32</v>
      </c>
      <c r="AG9" s="28"/>
      <c r="AH9" s="1" t="s">
        <v>32</v>
      </c>
      <c r="AI9" s="1" t="s">
        <v>31</v>
      </c>
      <c r="AJ9" s="6">
        <f>COUNTIF(F9:AI9,"P")</f>
        <v>22</v>
      </c>
    </row>
    <row r="10" spans="2:36" x14ac:dyDescent="0.25">
      <c r="B10" s="5"/>
      <c r="C10" s="1"/>
      <c r="D10" s="1"/>
      <c r="E10" s="1"/>
      <c r="F10" s="1"/>
      <c r="G10" s="1"/>
      <c r="H10" s="1"/>
      <c r="I10" s="1"/>
      <c r="J10" s="1"/>
      <c r="K10" s="1"/>
      <c r="L10" s="28"/>
      <c r="M10" s="1"/>
      <c r="N10" s="1"/>
      <c r="O10" s="1"/>
      <c r="P10" s="1"/>
      <c r="Q10" s="1"/>
      <c r="R10" s="1"/>
      <c r="S10" s="28"/>
      <c r="T10" s="1"/>
      <c r="U10" s="1"/>
      <c r="V10" s="1"/>
      <c r="W10" s="1"/>
      <c r="X10" s="1"/>
      <c r="Y10" s="1"/>
      <c r="Z10" s="28"/>
      <c r="AA10" s="1"/>
      <c r="AB10" s="1"/>
      <c r="AC10" s="1"/>
      <c r="AD10" s="1"/>
      <c r="AE10" s="1"/>
      <c r="AF10" s="1"/>
      <c r="AG10" s="28"/>
      <c r="AH10" s="1"/>
      <c r="AI10" s="1"/>
      <c r="AJ10" s="6"/>
    </row>
    <row r="11" spans="2:36" x14ac:dyDescent="0.25">
      <c r="B11" s="5"/>
      <c r="C11" s="1"/>
      <c r="D11" s="1"/>
      <c r="E11" s="1"/>
      <c r="F11" s="1"/>
      <c r="G11" s="1"/>
      <c r="H11" s="1"/>
      <c r="I11" s="1"/>
      <c r="J11" s="1"/>
      <c r="K11" s="1"/>
      <c r="L11" s="28"/>
      <c r="M11" s="1"/>
      <c r="N11" s="1"/>
      <c r="O11" s="1"/>
      <c r="P11" s="1"/>
      <c r="Q11" s="1"/>
      <c r="R11" s="1"/>
      <c r="S11" s="28"/>
      <c r="T11" s="1"/>
      <c r="U11" s="1"/>
      <c r="V11" s="1"/>
      <c r="W11" s="1"/>
      <c r="X11" s="1"/>
      <c r="Y11" s="1"/>
      <c r="Z11" s="28"/>
      <c r="AA11" s="1"/>
      <c r="AB11" s="1"/>
      <c r="AC11" s="1"/>
      <c r="AD11" s="1"/>
      <c r="AE11" s="1"/>
      <c r="AF11" s="1"/>
      <c r="AG11" s="28"/>
      <c r="AH11" s="1"/>
      <c r="AI11" s="1"/>
      <c r="AJ11" s="6"/>
    </row>
    <row r="12" spans="2:36" x14ac:dyDescent="0.25">
      <c r="B12" s="5"/>
      <c r="C12" s="1"/>
      <c r="D12" s="1"/>
      <c r="E12" s="1"/>
      <c r="F12" s="1"/>
      <c r="G12" s="1"/>
      <c r="H12" s="1"/>
      <c r="I12" s="1"/>
      <c r="J12" s="1"/>
      <c r="K12" s="1"/>
      <c r="L12" s="28"/>
      <c r="M12" s="1"/>
      <c r="N12" s="1"/>
      <c r="O12" s="1"/>
      <c r="P12" s="1"/>
      <c r="Q12" s="1"/>
      <c r="R12" s="1"/>
      <c r="S12" s="28"/>
      <c r="T12" s="1"/>
      <c r="U12" s="1"/>
      <c r="V12" s="1"/>
      <c r="W12" s="1"/>
      <c r="X12" s="1"/>
      <c r="Y12" s="1"/>
      <c r="Z12" s="28"/>
      <c r="AA12" s="1"/>
      <c r="AB12" s="1"/>
      <c r="AC12" s="1"/>
      <c r="AD12" s="1"/>
      <c r="AE12" s="1"/>
      <c r="AF12" s="1"/>
      <c r="AG12" s="28"/>
      <c r="AH12" s="1"/>
      <c r="AI12" s="1"/>
      <c r="AJ12" s="6"/>
    </row>
    <row r="13" spans="2:36" x14ac:dyDescent="0.25">
      <c r="B13" s="5"/>
      <c r="C13" s="1"/>
      <c r="D13" s="1"/>
      <c r="E13" s="1"/>
      <c r="F13" s="1"/>
      <c r="G13" s="1"/>
      <c r="H13" s="1"/>
      <c r="I13" s="1"/>
      <c r="J13" s="1"/>
      <c r="K13" s="1"/>
      <c r="L13" s="28"/>
      <c r="M13" s="1"/>
      <c r="N13" s="1"/>
      <c r="O13" s="1"/>
      <c r="P13" s="1"/>
      <c r="Q13" s="1"/>
      <c r="R13" s="1"/>
      <c r="S13" s="28"/>
      <c r="T13" s="1"/>
      <c r="U13" s="1"/>
      <c r="V13" s="1"/>
      <c r="W13" s="1"/>
      <c r="X13" s="1"/>
      <c r="Y13" s="1"/>
      <c r="Z13" s="28"/>
      <c r="AA13" s="1"/>
      <c r="AB13" s="1"/>
      <c r="AC13" s="1"/>
      <c r="AD13" s="1"/>
      <c r="AE13" s="1"/>
      <c r="AF13" s="1"/>
      <c r="AG13" s="28"/>
      <c r="AH13" s="1"/>
      <c r="AI13" s="1"/>
      <c r="AJ13" s="6"/>
    </row>
    <row r="14" spans="2:36" x14ac:dyDescent="0.25">
      <c r="B14" s="5"/>
      <c r="C14" s="1"/>
      <c r="D14" s="1"/>
      <c r="E14" s="1"/>
      <c r="F14" s="1"/>
      <c r="G14" s="1"/>
      <c r="H14" s="1"/>
      <c r="I14" s="1"/>
      <c r="J14" s="1"/>
      <c r="K14" s="1"/>
      <c r="L14" s="28"/>
      <c r="M14" s="1"/>
      <c r="N14" s="1"/>
      <c r="O14" s="1"/>
      <c r="P14" s="1"/>
      <c r="Q14" s="1"/>
      <c r="R14" s="1"/>
      <c r="S14" s="28"/>
      <c r="T14" s="1"/>
      <c r="U14" s="1"/>
      <c r="V14" s="1"/>
      <c r="W14" s="1"/>
      <c r="X14" s="1"/>
      <c r="Y14" s="1"/>
      <c r="Z14" s="28"/>
      <c r="AA14" s="1"/>
      <c r="AB14" s="1"/>
      <c r="AC14" s="1"/>
      <c r="AD14" s="1"/>
      <c r="AE14" s="1"/>
      <c r="AF14" s="1"/>
      <c r="AG14" s="28"/>
      <c r="AH14" s="1"/>
      <c r="AI14" s="1"/>
      <c r="AJ14" s="6"/>
    </row>
    <row r="15" spans="2:36" x14ac:dyDescent="0.25">
      <c r="B15" s="5"/>
      <c r="C15" s="1"/>
      <c r="D15" s="1"/>
      <c r="E15" s="1"/>
      <c r="F15" s="1"/>
      <c r="G15" s="1"/>
      <c r="H15" s="1"/>
      <c r="I15" s="1"/>
      <c r="J15" s="1"/>
      <c r="K15" s="1"/>
      <c r="L15" s="28"/>
      <c r="M15" s="1"/>
      <c r="N15" s="1"/>
      <c r="O15" s="1"/>
      <c r="P15" s="1"/>
      <c r="Q15" s="1"/>
      <c r="R15" s="1"/>
      <c r="S15" s="28"/>
      <c r="T15" s="1"/>
      <c r="U15" s="1"/>
      <c r="V15" s="1"/>
      <c r="W15" s="1"/>
      <c r="X15" s="1"/>
      <c r="Y15" s="1"/>
      <c r="Z15" s="28"/>
      <c r="AA15" s="1"/>
      <c r="AB15" s="1"/>
      <c r="AC15" s="1"/>
      <c r="AD15" s="1"/>
      <c r="AE15" s="1"/>
      <c r="AF15" s="1"/>
      <c r="AG15" s="28"/>
      <c r="AH15" s="1"/>
      <c r="AI15" s="1"/>
      <c r="AJ15" s="6"/>
    </row>
    <row r="16" spans="2:36" x14ac:dyDescent="0.25">
      <c r="B16" s="5"/>
      <c r="C16" s="1"/>
      <c r="D16" s="1"/>
      <c r="E16" s="1"/>
      <c r="F16" s="1"/>
      <c r="G16" s="1"/>
      <c r="H16" s="1"/>
      <c r="I16" s="1"/>
      <c r="J16" s="1"/>
      <c r="K16" s="1"/>
      <c r="L16" s="28"/>
      <c r="M16" s="1"/>
      <c r="N16" s="1"/>
      <c r="O16" s="1"/>
      <c r="P16" s="1"/>
      <c r="Q16" s="1"/>
      <c r="R16" s="1"/>
      <c r="S16" s="28"/>
      <c r="T16" s="1"/>
      <c r="U16" s="1"/>
      <c r="V16" s="1"/>
      <c r="W16" s="1"/>
      <c r="X16" s="1"/>
      <c r="Y16" s="1"/>
      <c r="Z16" s="28"/>
      <c r="AA16" s="1"/>
      <c r="AB16" s="1"/>
      <c r="AC16" s="1"/>
      <c r="AD16" s="1"/>
      <c r="AE16" s="1"/>
      <c r="AF16" s="1"/>
      <c r="AG16" s="28"/>
      <c r="AH16" s="1"/>
      <c r="AI16" s="1"/>
      <c r="AJ16" s="6"/>
    </row>
    <row r="17" spans="2:36" x14ac:dyDescent="0.25">
      <c r="B17" s="5"/>
      <c r="C17" s="1"/>
      <c r="D17" s="1"/>
      <c r="E17" s="1"/>
      <c r="F17" s="1"/>
      <c r="G17" s="1"/>
      <c r="H17" s="1"/>
      <c r="I17" s="1"/>
      <c r="J17" s="1"/>
      <c r="K17" s="1"/>
      <c r="L17" s="28"/>
      <c r="M17" s="1"/>
      <c r="N17" s="1"/>
      <c r="O17" s="1"/>
      <c r="P17" s="1"/>
      <c r="Q17" s="1"/>
      <c r="R17" s="1"/>
      <c r="S17" s="28"/>
      <c r="T17" s="1"/>
      <c r="U17" s="1"/>
      <c r="V17" s="1"/>
      <c r="W17" s="1"/>
      <c r="X17" s="1"/>
      <c r="Y17" s="1"/>
      <c r="Z17" s="28"/>
      <c r="AA17" s="1"/>
      <c r="AB17" s="1"/>
      <c r="AC17" s="1"/>
      <c r="AD17" s="1"/>
      <c r="AE17" s="1"/>
      <c r="AF17" s="1"/>
      <c r="AG17" s="28"/>
      <c r="AH17" s="1"/>
      <c r="AI17" s="1"/>
      <c r="AJ17" s="6"/>
    </row>
    <row r="18" spans="2:36" ht="15.75" thickBot="1" x14ac:dyDescent="0.3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9"/>
      <c r="M18" s="25"/>
      <c r="N18" s="25"/>
      <c r="O18" s="25"/>
      <c r="P18" s="25"/>
      <c r="Q18" s="25"/>
      <c r="R18" s="25"/>
      <c r="S18" s="29"/>
      <c r="T18" s="25"/>
      <c r="U18" s="25"/>
      <c r="V18" s="25"/>
      <c r="W18" s="25"/>
      <c r="X18" s="25"/>
      <c r="Y18" s="25"/>
      <c r="Z18" s="29"/>
      <c r="AA18" s="25"/>
      <c r="AB18" s="25"/>
      <c r="AC18" s="25"/>
      <c r="AD18" s="25"/>
      <c r="AE18" s="25"/>
      <c r="AF18" s="25"/>
      <c r="AG18" s="29"/>
      <c r="AH18" s="25"/>
      <c r="AI18" s="25"/>
      <c r="AJ18" s="26"/>
    </row>
    <row r="19" spans="2:36" x14ac:dyDescent="0.25">
      <c r="B19" s="2"/>
      <c r="C19" s="3"/>
      <c r="D19" s="3"/>
      <c r="E19" s="3" t="s">
        <v>8</v>
      </c>
      <c r="F19" s="3">
        <f>COUNTA(F6:F18)</f>
        <v>4</v>
      </c>
      <c r="G19" s="3">
        <f>COUNTA(G6:G18)</f>
        <v>4</v>
      </c>
      <c r="H19" s="3">
        <f t="shared" ref="H19:AI19" si="0">COUNTA(H6:H18)</f>
        <v>4</v>
      </c>
      <c r="I19" s="3">
        <f t="shared" si="0"/>
        <v>4</v>
      </c>
      <c r="J19" s="3">
        <f t="shared" si="0"/>
        <v>4</v>
      </c>
      <c r="K19" s="3">
        <f t="shared" si="0"/>
        <v>4</v>
      </c>
      <c r="L19" s="3">
        <f t="shared" si="0"/>
        <v>0</v>
      </c>
      <c r="M19" s="3">
        <f t="shared" si="0"/>
        <v>4</v>
      </c>
      <c r="N19" s="3">
        <f t="shared" si="0"/>
        <v>4</v>
      </c>
      <c r="O19" s="3">
        <f t="shared" si="0"/>
        <v>4</v>
      </c>
      <c r="P19" s="3">
        <f t="shared" si="0"/>
        <v>4</v>
      </c>
      <c r="Q19" s="3">
        <f t="shared" si="0"/>
        <v>4</v>
      </c>
      <c r="R19" s="3">
        <f t="shared" si="0"/>
        <v>4</v>
      </c>
      <c r="S19" s="3">
        <f t="shared" si="0"/>
        <v>0</v>
      </c>
      <c r="T19" s="3">
        <f t="shared" si="0"/>
        <v>4</v>
      </c>
      <c r="U19" s="3">
        <f t="shared" si="0"/>
        <v>4</v>
      </c>
      <c r="V19" s="3">
        <f t="shared" si="0"/>
        <v>4</v>
      </c>
      <c r="W19" s="3">
        <f t="shared" si="0"/>
        <v>4</v>
      </c>
      <c r="X19" s="3">
        <f t="shared" si="0"/>
        <v>4</v>
      </c>
      <c r="Y19" s="3">
        <f t="shared" si="0"/>
        <v>4</v>
      </c>
      <c r="Z19" s="3">
        <f t="shared" si="0"/>
        <v>0</v>
      </c>
      <c r="AA19" s="3">
        <f t="shared" si="0"/>
        <v>4</v>
      </c>
      <c r="AB19" s="3">
        <f t="shared" si="0"/>
        <v>4</v>
      </c>
      <c r="AC19" s="3">
        <f t="shared" si="0"/>
        <v>4</v>
      </c>
      <c r="AD19" s="3">
        <f t="shared" si="0"/>
        <v>4</v>
      </c>
      <c r="AE19" s="3">
        <f t="shared" si="0"/>
        <v>4</v>
      </c>
      <c r="AF19" s="3">
        <f t="shared" si="0"/>
        <v>4</v>
      </c>
      <c r="AG19" s="3">
        <f t="shared" si="0"/>
        <v>0</v>
      </c>
      <c r="AH19" s="3">
        <f t="shared" si="0"/>
        <v>4</v>
      </c>
      <c r="AI19" s="3">
        <f t="shared" si="0"/>
        <v>4</v>
      </c>
      <c r="AJ19" s="4"/>
    </row>
    <row r="20" spans="2:36" x14ac:dyDescent="0.25">
      <c r="B20" s="5"/>
      <c r="C20" s="1"/>
      <c r="D20" s="1"/>
      <c r="E20" s="1" t="s">
        <v>24</v>
      </c>
      <c r="F20" s="1">
        <f>COUNTIF(F6:F18,"A")</f>
        <v>4</v>
      </c>
      <c r="G20" s="1">
        <f>COUNTIF(G6:G18,"a")</f>
        <v>0</v>
      </c>
      <c r="H20" s="1">
        <f t="shared" ref="H20" si="1">COUNTIF(H6:H18,"A")</f>
        <v>0</v>
      </c>
      <c r="I20" s="1">
        <f t="shared" ref="I20" si="2">COUNTIF(I6:I18,"a")</f>
        <v>0</v>
      </c>
      <c r="J20" s="1">
        <f t="shared" ref="J20" si="3">COUNTIF(J6:J18,"A")</f>
        <v>0</v>
      </c>
      <c r="K20" s="1">
        <f t="shared" ref="K20" si="4">COUNTIF(K6:K18,"a")</f>
        <v>0</v>
      </c>
      <c r="L20" s="1">
        <f t="shared" ref="L20" si="5">COUNTIF(L6:L18,"A")</f>
        <v>0</v>
      </c>
      <c r="M20" s="1">
        <f t="shared" ref="M20" si="6">COUNTIF(M6:M18,"a")</f>
        <v>1</v>
      </c>
      <c r="N20" s="1">
        <f t="shared" ref="N20" si="7">COUNTIF(N6:N18,"A")</f>
        <v>2</v>
      </c>
      <c r="O20" s="1">
        <f t="shared" ref="O20" si="8">COUNTIF(O6:O18,"a")</f>
        <v>1</v>
      </c>
      <c r="P20" s="1">
        <f t="shared" ref="P20" si="9">COUNTIF(P6:P18,"A")</f>
        <v>0</v>
      </c>
      <c r="Q20" s="1">
        <f t="shared" ref="Q20" si="10">COUNTIF(Q6:Q18,"a")</f>
        <v>1</v>
      </c>
      <c r="R20" s="1">
        <f t="shared" ref="R20" si="11">COUNTIF(R6:R18,"A")</f>
        <v>0</v>
      </c>
      <c r="S20" s="1">
        <f t="shared" ref="S20" si="12">COUNTIF(S6:S18,"a")</f>
        <v>0</v>
      </c>
      <c r="T20" s="1">
        <f t="shared" ref="T20" si="13">COUNTIF(T6:T18,"A")</f>
        <v>0</v>
      </c>
      <c r="U20" s="1">
        <f t="shared" ref="U20" si="14">COUNTIF(U6:U18,"a")</f>
        <v>1</v>
      </c>
      <c r="V20" s="1">
        <f t="shared" ref="V20" si="15">COUNTIF(V6:V18,"A")</f>
        <v>0</v>
      </c>
      <c r="W20" s="1">
        <f t="shared" ref="W20" si="16">COUNTIF(W6:W18,"a")</f>
        <v>0</v>
      </c>
      <c r="X20" s="1">
        <f t="shared" ref="X20" si="17">COUNTIF(X6:X18,"A")</f>
        <v>1</v>
      </c>
      <c r="Y20" s="1">
        <f t="shared" ref="Y20" si="18">COUNTIF(Y6:Y18,"a")</f>
        <v>0</v>
      </c>
      <c r="Z20" s="1">
        <f t="shared" ref="Z20" si="19">COUNTIF(Z6:Z18,"A")</f>
        <v>0</v>
      </c>
      <c r="AA20" s="1">
        <f t="shared" ref="AA20" si="20">COUNTIF(AA6:AA18,"a")</f>
        <v>0</v>
      </c>
      <c r="AB20" s="1">
        <f t="shared" ref="AB20" si="21">COUNTIF(AB6:AB18,"A")</f>
        <v>1</v>
      </c>
      <c r="AC20" s="1">
        <f t="shared" ref="AC20" si="22">COUNTIF(AC6:AC18,"a")</f>
        <v>0</v>
      </c>
      <c r="AD20" s="1">
        <f t="shared" ref="AD20" si="23">COUNTIF(AD6:AD18,"A")</f>
        <v>0</v>
      </c>
      <c r="AE20" s="1">
        <f t="shared" ref="AE20" si="24">COUNTIF(AE6:AE18,"a")</f>
        <v>1</v>
      </c>
      <c r="AF20" s="1">
        <f t="shared" ref="AF20" si="25">COUNTIF(AF6:AF18,"A")</f>
        <v>0</v>
      </c>
      <c r="AG20" s="1">
        <f t="shared" ref="AG20" si="26">COUNTIF(AG6:AG18,"a")</f>
        <v>0</v>
      </c>
      <c r="AH20" s="1">
        <f t="shared" ref="AH20" si="27">COUNTIF(AH6:AH18,"A")</f>
        <v>0</v>
      </c>
      <c r="AI20" s="1">
        <f t="shared" ref="AI20" si="28">COUNTIF(AI6:AI18,"a")</f>
        <v>1</v>
      </c>
      <c r="AJ20" s="6"/>
    </row>
    <row r="21" spans="2:36" ht="15.75" thickBot="1" x14ac:dyDescent="0.3">
      <c r="B21" s="7"/>
      <c r="C21" s="8"/>
      <c r="D21" s="8"/>
      <c r="E21" s="8" t="s">
        <v>25</v>
      </c>
      <c r="F21" s="1">
        <f>COUNTIF(F6:F18,"p")</f>
        <v>0</v>
      </c>
      <c r="G21" s="1">
        <f>COUNTIF(G6:G18,"P")</f>
        <v>4</v>
      </c>
      <c r="H21" s="1">
        <f t="shared" ref="H21" si="29">COUNTIF(H6:H18,"p")</f>
        <v>4</v>
      </c>
      <c r="I21" s="1">
        <f t="shared" ref="I21" si="30">COUNTIF(I6:I18,"P")</f>
        <v>4</v>
      </c>
      <c r="J21" s="1">
        <f t="shared" ref="J21" si="31">COUNTIF(J6:J18,"p")</f>
        <v>4</v>
      </c>
      <c r="K21" s="1">
        <f t="shared" ref="K21" si="32">COUNTIF(K6:K18,"P")</f>
        <v>4</v>
      </c>
      <c r="L21" s="1">
        <f t="shared" ref="L21" si="33">COUNTIF(L6:L18,"p")</f>
        <v>0</v>
      </c>
      <c r="M21" s="1">
        <f t="shared" ref="M21" si="34">COUNTIF(M6:M18,"P")</f>
        <v>3</v>
      </c>
      <c r="N21" s="1">
        <f t="shared" ref="N21" si="35">COUNTIF(N6:N18,"p")</f>
        <v>2</v>
      </c>
      <c r="O21" s="1">
        <f t="shared" ref="O21" si="36">COUNTIF(O6:O18,"P")</f>
        <v>3</v>
      </c>
      <c r="P21" s="1">
        <f t="shared" ref="P21" si="37">COUNTIF(P6:P18,"p")</f>
        <v>4</v>
      </c>
      <c r="Q21" s="1">
        <f t="shared" ref="Q21" si="38">COUNTIF(Q6:Q18,"P")</f>
        <v>3</v>
      </c>
      <c r="R21" s="1">
        <f t="shared" ref="R21" si="39">COUNTIF(R6:R18,"p")</f>
        <v>4</v>
      </c>
      <c r="S21" s="1">
        <f t="shared" ref="S21" si="40">COUNTIF(S6:S18,"P")</f>
        <v>0</v>
      </c>
      <c r="T21" s="1">
        <f t="shared" ref="T21" si="41">COUNTIF(T6:T18,"p")</f>
        <v>4</v>
      </c>
      <c r="U21" s="1">
        <f t="shared" ref="U21" si="42">COUNTIF(U6:U18,"P")</f>
        <v>3</v>
      </c>
      <c r="V21" s="1">
        <f t="shared" ref="V21" si="43">COUNTIF(V6:V18,"p")</f>
        <v>4</v>
      </c>
      <c r="W21" s="1">
        <f t="shared" ref="W21" si="44">COUNTIF(W6:W18,"P")</f>
        <v>4</v>
      </c>
      <c r="X21" s="1">
        <f t="shared" ref="X21" si="45">COUNTIF(X6:X18,"p")</f>
        <v>3</v>
      </c>
      <c r="Y21" s="1">
        <f t="shared" ref="Y21" si="46">COUNTIF(Y6:Y18,"P")</f>
        <v>4</v>
      </c>
      <c r="Z21" s="1">
        <f t="shared" ref="Z21" si="47">COUNTIF(Z6:Z18,"p")</f>
        <v>0</v>
      </c>
      <c r="AA21" s="1">
        <f t="shared" ref="AA21" si="48">COUNTIF(AA6:AA18,"P")</f>
        <v>4</v>
      </c>
      <c r="AB21" s="1">
        <f t="shared" ref="AB21" si="49">COUNTIF(AB6:AB18,"p")</f>
        <v>3</v>
      </c>
      <c r="AC21" s="1">
        <f t="shared" ref="AC21" si="50">COUNTIF(AC6:AC18,"P")</f>
        <v>4</v>
      </c>
      <c r="AD21" s="1">
        <f t="shared" ref="AD21" si="51">COUNTIF(AD6:AD18,"p")</f>
        <v>4</v>
      </c>
      <c r="AE21" s="1">
        <f t="shared" ref="AE21" si="52">COUNTIF(AE6:AE18,"P")</f>
        <v>3</v>
      </c>
      <c r="AF21" s="1">
        <f t="shared" ref="AF21" si="53">COUNTIF(AF6:AF18,"p")</f>
        <v>4</v>
      </c>
      <c r="AG21" s="1">
        <f t="shared" ref="AG21" si="54">COUNTIF(AG6:AG18,"P")</f>
        <v>0</v>
      </c>
      <c r="AH21" s="1">
        <f t="shared" ref="AH21" si="55">COUNTIF(AH6:AH18,"p")</f>
        <v>4</v>
      </c>
      <c r="AI21" s="1">
        <f t="shared" ref="AI21" si="56">COUNTIF(AI6:AI18,"P")</f>
        <v>3</v>
      </c>
      <c r="AJ21" s="9"/>
    </row>
  </sheetData>
  <mergeCells count="1">
    <mergeCell ref="B3:AJ3"/>
  </mergeCells>
  <conditionalFormatting sqref="F5:AI18">
    <cfRule type="containsText" dxfId="1" priority="1" operator="containsText" text="p">
      <formula>NOT(ISERROR(SEARCH("p",F5)))</formula>
    </cfRule>
    <cfRule type="containsText" dxfId="0" priority="2" operator="containsText" text="a">
      <formula>NOT(ISERROR(SEARCH("a",F5)))</formula>
    </cfRule>
  </conditionalFormatting>
  <pageMargins left="0.7" right="0.7" top="0.7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4836-022A-435C-BF27-E55099C13574}">
  <dimension ref="B1:P21"/>
  <sheetViews>
    <sheetView workbookViewId="0"/>
  </sheetViews>
  <sheetFormatPr defaultRowHeight="15" x14ac:dyDescent="0.25"/>
  <cols>
    <col min="3" max="3" width="14.7109375" bestFit="1" customWidth="1"/>
    <col min="5" max="5" width="16.28515625" bestFit="1" customWidth="1"/>
    <col min="6" max="6" width="11.7109375" bestFit="1" customWidth="1"/>
    <col min="7" max="7" width="11.5703125" bestFit="1" customWidth="1"/>
    <col min="8" max="9" width="10" bestFit="1" customWidth="1"/>
    <col min="10" max="10" width="10.42578125" bestFit="1" customWidth="1"/>
    <col min="11" max="12" width="10" bestFit="1" customWidth="1"/>
    <col min="14" max="15" width="10" bestFit="1" customWidth="1"/>
    <col min="16" max="16" width="11.5703125" bestFit="1" customWidth="1"/>
  </cols>
  <sheetData>
    <row r="1" spans="2:16" ht="15.75" thickBot="1" x14ac:dyDescent="0.3"/>
    <row r="2" spans="2:16" x14ac:dyDescent="0.25">
      <c r="B2" s="2"/>
      <c r="C2" s="3"/>
      <c r="D2" s="3"/>
      <c r="E2" s="3"/>
      <c r="F2" s="3"/>
      <c r="G2" s="30"/>
      <c r="H2" s="62" t="s">
        <v>40</v>
      </c>
      <c r="I2" s="63"/>
      <c r="J2" s="63"/>
      <c r="K2" s="64"/>
      <c r="L2" s="62" t="s">
        <v>45</v>
      </c>
      <c r="M2" s="63"/>
      <c r="N2" s="63"/>
      <c r="O2" s="64"/>
      <c r="P2" s="32"/>
    </row>
    <row r="3" spans="2:16" ht="15.75" thickBot="1" x14ac:dyDescent="0.3">
      <c r="B3" s="7" t="s">
        <v>0</v>
      </c>
      <c r="C3" s="8" t="s">
        <v>33</v>
      </c>
      <c r="D3" s="8" t="s">
        <v>2</v>
      </c>
      <c r="E3" s="8" t="s">
        <v>34</v>
      </c>
      <c r="F3" s="8" t="s">
        <v>35</v>
      </c>
      <c r="G3" s="31" t="s">
        <v>36</v>
      </c>
      <c r="H3" s="7" t="s">
        <v>37</v>
      </c>
      <c r="I3" s="8" t="s">
        <v>38</v>
      </c>
      <c r="J3" s="8" t="s">
        <v>39</v>
      </c>
      <c r="K3" s="9" t="s">
        <v>8</v>
      </c>
      <c r="L3" s="7" t="s">
        <v>41</v>
      </c>
      <c r="M3" s="8" t="s">
        <v>42</v>
      </c>
      <c r="N3" s="8" t="s">
        <v>43</v>
      </c>
      <c r="O3" s="9" t="s">
        <v>8</v>
      </c>
      <c r="P3" s="33" t="s">
        <v>44</v>
      </c>
    </row>
    <row r="4" spans="2:16" x14ac:dyDescent="0.25">
      <c r="B4" s="10"/>
      <c r="C4" s="11"/>
      <c r="D4" s="11"/>
      <c r="E4" s="11"/>
      <c r="F4" s="11"/>
      <c r="G4" s="34"/>
      <c r="H4" s="35"/>
      <c r="I4" s="36"/>
      <c r="J4" s="36"/>
      <c r="K4" s="37"/>
      <c r="L4" s="35"/>
      <c r="M4" s="36"/>
      <c r="N4" s="36"/>
      <c r="O4" s="37"/>
      <c r="P4" s="38"/>
    </row>
    <row r="5" spans="2:16" x14ac:dyDescent="0.25">
      <c r="B5" s="5">
        <v>1</v>
      </c>
      <c r="C5" s="1" t="s">
        <v>47</v>
      </c>
      <c r="D5" s="1" t="s">
        <v>46</v>
      </c>
      <c r="E5" s="1" t="s">
        <v>48</v>
      </c>
      <c r="F5" s="1" t="s">
        <v>49</v>
      </c>
      <c r="G5" s="47">
        <v>22500</v>
      </c>
      <c r="H5" s="39">
        <f>G5*10%</f>
        <v>2250</v>
      </c>
      <c r="I5" s="20">
        <f>G5*15%</f>
        <v>3375</v>
      </c>
      <c r="J5" s="20">
        <f>G5*30%</f>
        <v>6750</v>
      </c>
      <c r="K5" s="44">
        <f>SUM(H5:J5)</f>
        <v>12375</v>
      </c>
      <c r="L5" s="39">
        <f>G5*12%</f>
        <v>2700</v>
      </c>
      <c r="M5" s="20">
        <v>200</v>
      </c>
      <c r="N5" s="20">
        <v>0</v>
      </c>
      <c r="O5" s="44">
        <f>SUM(L5:N5)</f>
        <v>2900</v>
      </c>
      <c r="P5" s="50">
        <f>G5+K5-O5</f>
        <v>31975</v>
      </c>
    </row>
    <row r="6" spans="2:16" x14ac:dyDescent="0.25">
      <c r="B6" s="5">
        <v>2</v>
      </c>
      <c r="C6" s="1" t="s">
        <v>50</v>
      </c>
      <c r="D6" s="1" t="s">
        <v>51</v>
      </c>
      <c r="E6" s="1" t="s">
        <v>52</v>
      </c>
      <c r="F6" s="1" t="s">
        <v>49</v>
      </c>
      <c r="G6" s="47">
        <v>45000</v>
      </c>
      <c r="H6" s="39">
        <f>G6*10%</f>
        <v>4500</v>
      </c>
      <c r="I6" s="20">
        <f>G6*15%</f>
        <v>6750</v>
      </c>
      <c r="J6" s="20">
        <f>G6*30%</f>
        <v>13500</v>
      </c>
      <c r="K6" s="44">
        <f>SUM(H6:J6)</f>
        <v>24750</v>
      </c>
      <c r="L6" s="39">
        <f>G6*12%</f>
        <v>5400</v>
      </c>
      <c r="M6" s="20">
        <v>200</v>
      </c>
      <c r="N6" s="20"/>
      <c r="O6" s="44">
        <f>SUM(L6:N6)</f>
        <v>5600</v>
      </c>
      <c r="P6" s="50">
        <f>G6+K6-O6</f>
        <v>64150</v>
      </c>
    </row>
    <row r="7" spans="2:16" x14ac:dyDescent="0.25">
      <c r="B7" s="5">
        <v>3</v>
      </c>
      <c r="C7" s="1" t="s">
        <v>53</v>
      </c>
      <c r="D7" s="1" t="s">
        <v>54</v>
      </c>
      <c r="E7" s="1" t="s">
        <v>55</v>
      </c>
      <c r="F7" s="1" t="s">
        <v>56</v>
      </c>
      <c r="G7" s="47">
        <v>56700</v>
      </c>
      <c r="H7" s="39">
        <f t="shared" ref="H7:H19" si="0">G7*10%</f>
        <v>5670</v>
      </c>
      <c r="I7" s="20">
        <f t="shared" ref="I7:I19" si="1">G7*15%</f>
        <v>8505</v>
      </c>
      <c r="J7" s="20">
        <f t="shared" ref="J7:J19" si="2">G7*30%</f>
        <v>17010</v>
      </c>
      <c r="K7" s="44">
        <f t="shared" ref="K7:K19" si="3">SUM(H7:J7)</f>
        <v>31185</v>
      </c>
      <c r="L7" s="39">
        <f t="shared" ref="L7:L19" si="4">G7*12%</f>
        <v>6804</v>
      </c>
      <c r="M7" s="20">
        <v>0</v>
      </c>
      <c r="N7" s="20">
        <v>0</v>
      </c>
      <c r="O7" s="44">
        <f t="shared" ref="O7:O19" si="5">SUM(L7:N7)</f>
        <v>6804</v>
      </c>
      <c r="P7" s="50">
        <f t="shared" ref="P7:P19" si="6">G7+K7-O7</f>
        <v>81081</v>
      </c>
    </row>
    <row r="8" spans="2:16" x14ac:dyDescent="0.25">
      <c r="B8" s="5"/>
      <c r="C8" s="1"/>
      <c r="D8" s="1"/>
      <c r="E8" s="1"/>
      <c r="F8" s="1"/>
      <c r="G8" s="47"/>
      <c r="H8" s="39">
        <f t="shared" si="0"/>
        <v>0</v>
      </c>
      <c r="I8" s="20">
        <f t="shared" si="1"/>
        <v>0</v>
      </c>
      <c r="J8" s="20">
        <f t="shared" si="2"/>
        <v>0</v>
      </c>
      <c r="K8" s="44">
        <f t="shared" si="3"/>
        <v>0</v>
      </c>
      <c r="L8" s="39">
        <f t="shared" si="4"/>
        <v>0</v>
      </c>
      <c r="M8" s="20">
        <v>0</v>
      </c>
      <c r="N8" s="20">
        <v>0</v>
      </c>
      <c r="O8" s="44">
        <f t="shared" si="5"/>
        <v>0</v>
      </c>
      <c r="P8" s="50">
        <f t="shared" si="6"/>
        <v>0</v>
      </c>
    </row>
    <row r="9" spans="2:16" x14ac:dyDescent="0.25">
      <c r="B9" s="5"/>
      <c r="C9" s="1"/>
      <c r="D9" s="1"/>
      <c r="E9" s="1"/>
      <c r="F9" s="1"/>
      <c r="G9" s="47"/>
      <c r="H9" s="39">
        <f t="shared" si="0"/>
        <v>0</v>
      </c>
      <c r="I9" s="20">
        <f t="shared" si="1"/>
        <v>0</v>
      </c>
      <c r="J9" s="20">
        <f t="shared" si="2"/>
        <v>0</v>
      </c>
      <c r="K9" s="44">
        <f t="shared" si="3"/>
        <v>0</v>
      </c>
      <c r="L9" s="39">
        <f t="shared" si="4"/>
        <v>0</v>
      </c>
      <c r="M9" s="20">
        <v>0</v>
      </c>
      <c r="N9" s="20">
        <v>0</v>
      </c>
      <c r="O9" s="44">
        <f t="shared" si="5"/>
        <v>0</v>
      </c>
      <c r="P9" s="50">
        <f t="shared" si="6"/>
        <v>0</v>
      </c>
    </row>
    <row r="10" spans="2:16" x14ac:dyDescent="0.25">
      <c r="B10" s="5"/>
      <c r="C10" s="1"/>
      <c r="D10" s="1"/>
      <c r="E10" s="1"/>
      <c r="F10" s="1"/>
      <c r="G10" s="47"/>
      <c r="H10" s="39">
        <f t="shared" si="0"/>
        <v>0</v>
      </c>
      <c r="I10" s="20">
        <f t="shared" si="1"/>
        <v>0</v>
      </c>
      <c r="J10" s="20">
        <f t="shared" si="2"/>
        <v>0</v>
      </c>
      <c r="K10" s="44">
        <f t="shared" si="3"/>
        <v>0</v>
      </c>
      <c r="L10" s="39">
        <f t="shared" si="4"/>
        <v>0</v>
      </c>
      <c r="M10" s="20">
        <v>0</v>
      </c>
      <c r="N10" s="20">
        <v>0</v>
      </c>
      <c r="O10" s="44">
        <f t="shared" si="5"/>
        <v>0</v>
      </c>
      <c r="P10" s="50">
        <f t="shared" si="6"/>
        <v>0</v>
      </c>
    </row>
    <row r="11" spans="2:16" x14ac:dyDescent="0.25">
      <c r="B11" s="5"/>
      <c r="C11" s="1"/>
      <c r="D11" s="1"/>
      <c r="E11" s="1"/>
      <c r="F11" s="1"/>
      <c r="G11" s="47"/>
      <c r="H11" s="39">
        <f t="shared" si="0"/>
        <v>0</v>
      </c>
      <c r="I11" s="20">
        <f t="shared" si="1"/>
        <v>0</v>
      </c>
      <c r="J11" s="20">
        <f t="shared" si="2"/>
        <v>0</v>
      </c>
      <c r="K11" s="44">
        <f t="shared" si="3"/>
        <v>0</v>
      </c>
      <c r="L11" s="39">
        <f t="shared" si="4"/>
        <v>0</v>
      </c>
      <c r="M11" s="20">
        <v>0</v>
      </c>
      <c r="N11" s="20">
        <v>0</v>
      </c>
      <c r="O11" s="44">
        <f t="shared" si="5"/>
        <v>0</v>
      </c>
      <c r="P11" s="50">
        <f t="shared" si="6"/>
        <v>0</v>
      </c>
    </row>
    <row r="12" spans="2:16" x14ac:dyDescent="0.25">
      <c r="B12" s="5"/>
      <c r="C12" s="1"/>
      <c r="D12" s="1"/>
      <c r="E12" s="1"/>
      <c r="F12" s="1"/>
      <c r="G12" s="47"/>
      <c r="H12" s="39">
        <f t="shared" si="0"/>
        <v>0</v>
      </c>
      <c r="I12" s="20">
        <f t="shared" si="1"/>
        <v>0</v>
      </c>
      <c r="J12" s="20">
        <f t="shared" si="2"/>
        <v>0</v>
      </c>
      <c r="K12" s="44">
        <f t="shared" si="3"/>
        <v>0</v>
      </c>
      <c r="L12" s="39">
        <f t="shared" si="4"/>
        <v>0</v>
      </c>
      <c r="M12" s="20">
        <v>0</v>
      </c>
      <c r="N12" s="20">
        <v>0</v>
      </c>
      <c r="O12" s="44">
        <f t="shared" si="5"/>
        <v>0</v>
      </c>
      <c r="P12" s="50">
        <f t="shared" si="6"/>
        <v>0</v>
      </c>
    </row>
    <row r="13" spans="2:16" x14ac:dyDescent="0.25">
      <c r="B13" s="5"/>
      <c r="C13" s="1"/>
      <c r="D13" s="1"/>
      <c r="E13" s="1"/>
      <c r="F13" s="1"/>
      <c r="G13" s="47"/>
      <c r="H13" s="39">
        <f t="shared" si="0"/>
        <v>0</v>
      </c>
      <c r="I13" s="20">
        <f t="shared" si="1"/>
        <v>0</v>
      </c>
      <c r="J13" s="20">
        <f t="shared" si="2"/>
        <v>0</v>
      </c>
      <c r="K13" s="44">
        <f t="shared" si="3"/>
        <v>0</v>
      </c>
      <c r="L13" s="39">
        <f t="shared" si="4"/>
        <v>0</v>
      </c>
      <c r="M13" s="20">
        <v>0</v>
      </c>
      <c r="N13" s="20">
        <v>0</v>
      </c>
      <c r="O13" s="44">
        <f t="shared" si="5"/>
        <v>0</v>
      </c>
      <c r="P13" s="50">
        <f t="shared" si="6"/>
        <v>0</v>
      </c>
    </row>
    <row r="14" spans="2:16" x14ac:dyDescent="0.25">
      <c r="B14" s="5"/>
      <c r="C14" s="1"/>
      <c r="D14" s="1"/>
      <c r="E14" s="1"/>
      <c r="F14" s="1"/>
      <c r="G14" s="47"/>
      <c r="H14" s="39">
        <f t="shared" si="0"/>
        <v>0</v>
      </c>
      <c r="I14" s="20">
        <f t="shared" si="1"/>
        <v>0</v>
      </c>
      <c r="J14" s="20">
        <f t="shared" si="2"/>
        <v>0</v>
      </c>
      <c r="K14" s="44">
        <f t="shared" si="3"/>
        <v>0</v>
      </c>
      <c r="L14" s="39">
        <f t="shared" si="4"/>
        <v>0</v>
      </c>
      <c r="M14" s="20">
        <v>0</v>
      </c>
      <c r="N14" s="20">
        <v>0</v>
      </c>
      <c r="O14" s="44">
        <f t="shared" si="5"/>
        <v>0</v>
      </c>
      <c r="P14" s="50">
        <f t="shared" si="6"/>
        <v>0</v>
      </c>
    </row>
    <row r="15" spans="2:16" x14ac:dyDescent="0.25">
      <c r="B15" s="5"/>
      <c r="C15" s="1"/>
      <c r="D15" s="1"/>
      <c r="E15" s="1"/>
      <c r="F15" s="1"/>
      <c r="G15" s="47"/>
      <c r="H15" s="39">
        <f t="shared" si="0"/>
        <v>0</v>
      </c>
      <c r="I15" s="20">
        <f t="shared" si="1"/>
        <v>0</v>
      </c>
      <c r="J15" s="20">
        <f t="shared" si="2"/>
        <v>0</v>
      </c>
      <c r="K15" s="44">
        <f t="shared" si="3"/>
        <v>0</v>
      </c>
      <c r="L15" s="39">
        <f t="shared" si="4"/>
        <v>0</v>
      </c>
      <c r="M15" s="20">
        <v>0</v>
      </c>
      <c r="N15" s="20">
        <v>0</v>
      </c>
      <c r="O15" s="44">
        <f t="shared" si="5"/>
        <v>0</v>
      </c>
      <c r="P15" s="50">
        <f t="shared" si="6"/>
        <v>0</v>
      </c>
    </row>
    <row r="16" spans="2:16" x14ac:dyDescent="0.25">
      <c r="B16" s="5"/>
      <c r="C16" s="1"/>
      <c r="D16" s="1"/>
      <c r="E16" s="1"/>
      <c r="F16" s="1"/>
      <c r="G16" s="47"/>
      <c r="H16" s="39">
        <f t="shared" si="0"/>
        <v>0</v>
      </c>
      <c r="I16" s="20">
        <f t="shared" si="1"/>
        <v>0</v>
      </c>
      <c r="J16" s="20">
        <f t="shared" si="2"/>
        <v>0</v>
      </c>
      <c r="K16" s="44">
        <f t="shared" si="3"/>
        <v>0</v>
      </c>
      <c r="L16" s="39">
        <f t="shared" si="4"/>
        <v>0</v>
      </c>
      <c r="M16" s="20">
        <v>0</v>
      </c>
      <c r="N16" s="20">
        <v>0</v>
      </c>
      <c r="O16" s="44">
        <f t="shared" si="5"/>
        <v>0</v>
      </c>
      <c r="P16" s="50">
        <f t="shared" si="6"/>
        <v>0</v>
      </c>
    </row>
    <row r="17" spans="2:16" x14ac:dyDescent="0.25">
      <c r="B17" s="5"/>
      <c r="C17" s="1"/>
      <c r="D17" s="1"/>
      <c r="E17" s="1"/>
      <c r="F17" s="1"/>
      <c r="G17" s="47"/>
      <c r="H17" s="39">
        <f t="shared" si="0"/>
        <v>0</v>
      </c>
      <c r="I17" s="20">
        <f t="shared" si="1"/>
        <v>0</v>
      </c>
      <c r="J17" s="20">
        <f t="shared" si="2"/>
        <v>0</v>
      </c>
      <c r="K17" s="44">
        <f t="shared" si="3"/>
        <v>0</v>
      </c>
      <c r="L17" s="39">
        <f t="shared" si="4"/>
        <v>0</v>
      </c>
      <c r="M17" s="20">
        <v>0</v>
      </c>
      <c r="N17" s="20">
        <v>0</v>
      </c>
      <c r="O17" s="44">
        <f t="shared" si="5"/>
        <v>0</v>
      </c>
      <c r="P17" s="50">
        <f t="shared" si="6"/>
        <v>0</v>
      </c>
    </row>
    <row r="18" spans="2:16" x14ac:dyDescent="0.25">
      <c r="B18" s="5"/>
      <c r="C18" s="1"/>
      <c r="D18" s="1"/>
      <c r="E18" s="1"/>
      <c r="F18" s="1"/>
      <c r="G18" s="47"/>
      <c r="H18" s="39">
        <f t="shared" si="0"/>
        <v>0</v>
      </c>
      <c r="I18" s="20">
        <f t="shared" si="1"/>
        <v>0</v>
      </c>
      <c r="J18" s="20">
        <f t="shared" si="2"/>
        <v>0</v>
      </c>
      <c r="K18" s="44">
        <f t="shared" si="3"/>
        <v>0</v>
      </c>
      <c r="L18" s="39">
        <f t="shared" si="4"/>
        <v>0</v>
      </c>
      <c r="M18" s="20">
        <v>0</v>
      </c>
      <c r="N18" s="20">
        <v>0</v>
      </c>
      <c r="O18" s="44">
        <f t="shared" si="5"/>
        <v>0</v>
      </c>
      <c r="P18" s="50">
        <f t="shared" si="6"/>
        <v>0</v>
      </c>
    </row>
    <row r="19" spans="2:16" x14ac:dyDescent="0.25">
      <c r="B19" s="5"/>
      <c r="C19" s="1"/>
      <c r="D19" s="1"/>
      <c r="E19" s="1"/>
      <c r="F19" s="1"/>
      <c r="G19" s="47"/>
      <c r="H19" s="39">
        <f t="shared" si="0"/>
        <v>0</v>
      </c>
      <c r="I19" s="20">
        <f t="shared" si="1"/>
        <v>0</v>
      </c>
      <c r="J19" s="20">
        <f t="shared" si="2"/>
        <v>0</v>
      </c>
      <c r="K19" s="44">
        <f t="shared" si="3"/>
        <v>0</v>
      </c>
      <c r="L19" s="39">
        <f t="shared" si="4"/>
        <v>0</v>
      </c>
      <c r="M19" s="20">
        <v>0</v>
      </c>
      <c r="N19" s="20">
        <v>0</v>
      </c>
      <c r="O19" s="44">
        <f t="shared" si="5"/>
        <v>0</v>
      </c>
      <c r="P19" s="50">
        <f t="shared" si="6"/>
        <v>0</v>
      </c>
    </row>
    <row r="20" spans="2:16" ht="15.75" thickBot="1" x14ac:dyDescent="0.3">
      <c r="B20" s="7"/>
      <c r="C20" s="8"/>
      <c r="D20" s="8"/>
      <c r="E20" s="8"/>
      <c r="F20" s="8"/>
      <c r="G20" s="48"/>
      <c r="H20" s="40"/>
      <c r="I20" s="41"/>
      <c r="J20" s="41"/>
      <c r="K20" s="45"/>
      <c r="L20" s="40"/>
      <c r="M20" s="41"/>
      <c r="N20" s="41"/>
      <c r="O20" s="45"/>
      <c r="P20" s="51"/>
    </row>
    <row r="21" spans="2:16" ht="15.75" thickBot="1" x14ac:dyDescent="0.3">
      <c r="F21" s="43" t="s">
        <v>8</v>
      </c>
      <c r="G21" s="49">
        <f t="shared" ref="G21:P21" si="7">SUM(G4:G20)</f>
        <v>124200</v>
      </c>
      <c r="H21" s="42">
        <f t="shared" si="7"/>
        <v>12420</v>
      </c>
      <c r="I21" s="42">
        <f t="shared" si="7"/>
        <v>18630</v>
      </c>
      <c r="J21" s="42">
        <f t="shared" si="7"/>
        <v>37260</v>
      </c>
      <c r="K21" s="46">
        <f t="shared" si="7"/>
        <v>68310</v>
      </c>
      <c r="L21" s="42">
        <f t="shared" si="7"/>
        <v>14904</v>
      </c>
      <c r="M21" s="42">
        <f t="shared" si="7"/>
        <v>400</v>
      </c>
      <c r="N21" s="42">
        <f t="shared" si="7"/>
        <v>0</v>
      </c>
      <c r="O21" s="46">
        <f t="shared" si="7"/>
        <v>15304</v>
      </c>
      <c r="P21" s="52">
        <f t="shared" si="7"/>
        <v>177206</v>
      </c>
    </row>
  </sheetData>
  <mergeCells count="2">
    <mergeCell ref="H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A013-C0D3-4EFF-89F7-DFC88C71CD0C}">
  <dimension ref="B1:P15"/>
  <sheetViews>
    <sheetView workbookViewId="0"/>
  </sheetViews>
  <sheetFormatPr defaultRowHeight="15" x14ac:dyDescent="0.25"/>
  <cols>
    <col min="5" max="5" width="9.28515625" bestFit="1" customWidth="1"/>
    <col min="6" max="6" width="10" bestFit="1" customWidth="1"/>
    <col min="8" max="8" width="9.28515625" bestFit="1" customWidth="1"/>
    <col min="9" max="9" width="12.5703125" bestFit="1" customWidth="1"/>
    <col min="11" max="11" width="9.28515625" bestFit="1" customWidth="1"/>
    <col min="12" max="12" width="11.5703125" bestFit="1" customWidth="1"/>
    <col min="14" max="14" width="11.5703125" bestFit="1" customWidth="1"/>
    <col min="15" max="15" width="10" bestFit="1" customWidth="1"/>
    <col min="16" max="16" width="11.42578125" bestFit="1" customWidth="1"/>
  </cols>
  <sheetData>
    <row r="1" spans="2:16" ht="15.75" thickBot="1" x14ac:dyDescent="0.3"/>
    <row r="2" spans="2:16" x14ac:dyDescent="0.25">
      <c r="B2" s="65"/>
      <c r="C2" s="80"/>
      <c r="D2" s="78" t="s">
        <v>58</v>
      </c>
      <c r="E2" s="67"/>
      <c r="F2" s="79"/>
      <c r="G2" s="78" t="s">
        <v>59</v>
      </c>
      <c r="H2" s="67"/>
      <c r="I2" s="79"/>
      <c r="J2" s="78" t="s">
        <v>60</v>
      </c>
      <c r="K2" s="67"/>
      <c r="L2" s="79"/>
      <c r="M2" s="78" t="s">
        <v>61</v>
      </c>
      <c r="N2" s="67"/>
      <c r="O2" s="79"/>
      <c r="P2" s="75" t="s">
        <v>62</v>
      </c>
    </row>
    <row r="3" spans="2:16" ht="15.75" thickBot="1" x14ac:dyDescent="0.3">
      <c r="B3" s="69" t="s">
        <v>0</v>
      </c>
      <c r="C3" s="72" t="s">
        <v>57</v>
      </c>
      <c r="D3" s="69" t="s">
        <v>63</v>
      </c>
      <c r="E3" s="70" t="s">
        <v>64</v>
      </c>
      <c r="F3" s="71" t="s">
        <v>8</v>
      </c>
      <c r="G3" s="69" t="s">
        <v>63</v>
      </c>
      <c r="H3" s="70" t="s">
        <v>64</v>
      </c>
      <c r="I3" s="71" t="s">
        <v>8</v>
      </c>
      <c r="J3" s="69" t="s">
        <v>63</v>
      </c>
      <c r="K3" s="70" t="s">
        <v>64</v>
      </c>
      <c r="L3" s="71" t="s">
        <v>8</v>
      </c>
      <c r="M3" s="69" t="s">
        <v>63</v>
      </c>
      <c r="N3" s="70" t="s">
        <v>64</v>
      </c>
      <c r="O3" s="71" t="s">
        <v>8</v>
      </c>
      <c r="P3" s="76"/>
    </row>
    <row r="4" spans="2:16" x14ac:dyDescent="0.25">
      <c r="B4" s="10"/>
      <c r="C4" s="73"/>
      <c r="D4" s="10"/>
      <c r="E4" s="11"/>
      <c r="F4" s="12"/>
      <c r="G4" s="10"/>
      <c r="H4" s="11"/>
      <c r="I4" s="12"/>
      <c r="J4" s="10"/>
      <c r="K4" s="11"/>
      <c r="L4" s="12"/>
      <c r="M4" s="10"/>
      <c r="N4" s="11"/>
      <c r="O4" s="12"/>
      <c r="P4" s="77"/>
    </row>
    <row r="5" spans="2:16" x14ac:dyDescent="0.25">
      <c r="B5" s="5">
        <v>1</v>
      </c>
      <c r="C5" s="74" t="s">
        <v>65</v>
      </c>
      <c r="D5" s="5">
        <v>100</v>
      </c>
      <c r="E5" s="20">
        <v>350</v>
      </c>
      <c r="F5" s="44">
        <f>D5*E5</f>
        <v>35000</v>
      </c>
      <c r="G5" s="82">
        <v>500</v>
      </c>
      <c r="H5" s="20">
        <v>300</v>
      </c>
      <c r="I5" s="44">
        <f>G5*H5</f>
        <v>150000</v>
      </c>
      <c r="J5" s="5">
        <v>450</v>
      </c>
      <c r="K5" s="20">
        <v>355</v>
      </c>
      <c r="L5" s="44">
        <f>J5*K5</f>
        <v>159750</v>
      </c>
      <c r="M5" s="5">
        <f>(D5+G5)-J5</f>
        <v>150</v>
      </c>
      <c r="N5" s="83">
        <f>(I5+F5)/(D5+G5)</f>
        <v>308.33333333333331</v>
      </c>
      <c r="O5" s="84">
        <f>M5*N5</f>
        <v>46250</v>
      </c>
      <c r="P5" s="50">
        <f>(L5+O5)-(F5+I5)</f>
        <v>21000</v>
      </c>
    </row>
    <row r="6" spans="2:16" x14ac:dyDescent="0.25">
      <c r="B6" s="5">
        <v>2</v>
      </c>
      <c r="C6" s="74" t="s">
        <v>66</v>
      </c>
      <c r="D6" s="5">
        <v>10</v>
      </c>
      <c r="E6" s="20">
        <v>1250</v>
      </c>
      <c r="F6" s="44">
        <f t="shared" ref="F6:F14" si="0">D6*E6</f>
        <v>12500</v>
      </c>
      <c r="G6" s="81">
        <v>20</v>
      </c>
      <c r="H6" s="20">
        <v>1450</v>
      </c>
      <c r="I6" s="44">
        <f>G6*H6</f>
        <v>29000</v>
      </c>
      <c r="J6" s="5">
        <v>15</v>
      </c>
      <c r="K6" s="20">
        <v>1950</v>
      </c>
      <c r="L6" s="44">
        <f t="shared" ref="L6:L14" si="1">J6*K6</f>
        <v>29250</v>
      </c>
      <c r="M6" s="5">
        <f>(D6+G6)-J6</f>
        <v>15</v>
      </c>
      <c r="N6" s="83">
        <f>(I6+F6)/(D6+G6)</f>
        <v>1383.3333333333333</v>
      </c>
      <c r="O6" s="84">
        <f>M6*N6</f>
        <v>20750</v>
      </c>
      <c r="P6" s="50">
        <f t="shared" ref="P6:P14" si="2">(L6+O6)-(F6+I6)</f>
        <v>8500</v>
      </c>
    </row>
    <row r="7" spans="2:16" x14ac:dyDescent="0.25">
      <c r="B7" s="5"/>
      <c r="C7" s="74"/>
      <c r="D7" s="5"/>
      <c r="E7" s="20"/>
      <c r="F7" s="44">
        <f t="shared" si="0"/>
        <v>0</v>
      </c>
      <c r="G7" s="81"/>
      <c r="H7" s="20"/>
      <c r="I7" s="44">
        <f t="shared" ref="I7:I14" si="3">G7*H7</f>
        <v>0</v>
      </c>
      <c r="J7" s="5"/>
      <c r="K7" s="20"/>
      <c r="L7" s="44">
        <f t="shared" si="1"/>
        <v>0</v>
      </c>
      <c r="M7" s="5"/>
      <c r="N7" s="1"/>
      <c r="O7" s="6"/>
      <c r="P7" s="50">
        <f t="shared" si="2"/>
        <v>0</v>
      </c>
    </row>
    <row r="8" spans="2:16" x14ac:dyDescent="0.25">
      <c r="B8" s="5"/>
      <c r="C8" s="74"/>
      <c r="D8" s="5"/>
      <c r="E8" s="20"/>
      <c r="F8" s="44">
        <f t="shared" si="0"/>
        <v>0</v>
      </c>
      <c r="G8" s="81"/>
      <c r="H8" s="20"/>
      <c r="I8" s="44">
        <f t="shared" si="3"/>
        <v>0</v>
      </c>
      <c r="J8" s="5"/>
      <c r="K8" s="20"/>
      <c r="L8" s="44">
        <f t="shared" si="1"/>
        <v>0</v>
      </c>
      <c r="M8" s="5"/>
      <c r="N8" s="1"/>
      <c r="O8" s="6"/>
      <c r="P8" s="50">
        <f t="shared" si="2"/>
        <v>0</v>
      </c>
    </row>
    <row r="9" spans="2:16" x14ac:dyDescent="0.25">
      <c r="B9" s="5"/>
      <c r="C9" s="74"/>
      <c r="D9" s="5"/>
      <c r="E9" s="20"/>
      <c r="F9" s="44">
        <f t="shared" si="0"/>
        <v>0</v>
      </c>
      <c r="G9" s="81"/>
      <c r="H9" s="20"/>
      <c r="I9" s="44">
        <f t="shared" si="3"/>
        <v>0</v>
      </c>
      <c r="J9" s="5"/>
      <c r="K9" s="20"/>
      <c r="L9" s="44">
        <f t="shared" si="1"/>
        <v>0</v>
      </c>
      <c r="M9" s="5"/>
      <c r="N9" s="1"/>
      <c r="O9" s="6"/>
      <c r="P9" s="50">
        <f t="shared" si="2"/>
        <v>0</v>
      </c>
    </row>
    <row r="10" spans="2:16" x14ac:dyDescent="0.25">
      <c r="B10" s="5"/>
      <c r="C10" s="74"/>
      <c r="D10" s="5"/>
      <c r="E10" s="20"/>
      <c r="F10" s="44">
        <f t="shared" si="0"/>
        <v>0</v>
      </c>
      <c r="G10" s="81"/>
      <c r="H10" s="20"/>
      <c r="I10" s="44">
        <f t="shared" si="3"/>
        <v>0</v>
      </c>
      <c r="J10" s="5"/>
      <c r="K10" s="20"/>
      <c r="L10" s="44">
        <f t="shared" si="1"/>
        <v>0</v>
      </c>
      <c r="M10" s="5"/>
      <c r="N10" s="1"/>
      <c r="O10" s="6"/>
      <c r="P10" s="50">
        <f t="shared" si="2"/>
        <v>0</v>
      </c>
    </row>
    <row r="11" spans="2:16" x14ac:dyDescent="0.25">
      <c r="B11" s="5"/>
      <c r="C11" s="74"/>
      <c r="D11" s="5"/>
      <c r="E11" s="20"/>
      <c r="F11" s="44">
        <f t="shared" si="0"/>
        <v>0</v>
      </c>
      <c r="G11" s="81"/>
      <c r="H11" s="20"/>
      <c r="I11" s="44">
        <f t="shared" si="3"/>
        <v>0</v>
      </c>
      <c r="J11" s="5"/>
      <c r="K11" s="20"/>
      <c r="L11" s="44">
        <f t="shared" si="1"/>
        <v>0</v>
      </c>
      <c r="M11" s="5"/>
      <c r="N11" s="1"/>
      <c r="O11" s="6"/>
      <c r="P11" s="50">
        <f t="shared" si="2"/>
        <v>0</v>
      </c>
    </row>
    <row r="12" spans="2:16" x14ac:dyDescent="0.25">
      <c r="B12" s="5"/>
      <c r="C12" s="74"/>
      <c r="D12" s="5"/>
      <c r="E12" s="20"/>
      <c r="F12" s="44">
        <f t="shared" si="0"/>
        <v>0</v>
      </c>
      <c r="G12" s="81"/>
      <c r="H12" s="20"/>
      <c r="I12" s="44">
        <f t="shared" si="3"/>
        <v>0</v>
      </c>
      <c r="J12" s="5"/>
      <c r="K12" s="20"/>
      <c r="L12" s="44">
        <f t="shared" si="1"/>
        <v>0</v>
      </c>
      <c r="M12" s="5"/>
      <c r="N12" s="1"/>
      <c r="O12" s="6"/>
      <c r="P12" s="50">
        <f t="shared" si="2"/>
        <v>0</v>
      </c>
    </row>
    <row r="13" spans="2:16" x14ac:dyDescent="0.25">
      <c r="B13" s="5"/>
      <c r="C13" s="74"/>
      <c r="D13" s="5"/>
      <c r="E13" s="20"/>
      <c r="F13" s="44">
        <f t="shared" si="0"/>
        <v>0</v>
      </c>
      <c r="G13" s="81"/>
      <c r="H13" s="20"/>
      <c r="I13" s="44">
        <f t="shared" si="3"/>
        <v>0</v>
      </c>
      <c r="J13" s="5"/>
      <c r="K13" s="20"/>
      <c r="L13" s="44">
        <f t="shared" si="1"/>
        <v>0</v>
      </c>
      <c r="M13" s="5"/>
      <c r="N13" s="1"/>
      <c r="O13" s="6"/>
      <c r="P13" s="50">
        <f t="shared" si="2"/>
        <v>0</v>
      </c>
    </row>
    <row r="14" spans="2:16" x14ac:dyDescent="0.25">
      <c r="B14" s="5"/>
      <c r="C14" s="74"/>
      <c r="D14" s="5"/>
      <c r="E14" s="20"/>
      <c r="F14" s="44">
        <f t="shared" si="0"/>
        <v>0</v>
      </c>
      <c r="G14" s="81"/>
      <c r="H14" s="20"/>
      <c r="I14" s="44">
        <f t="shared" si="3"/>
        <v>0</v>
      </c>
      <c r="J14" s="5"/>
      <c r="K14" s="20"/>
      <c r="L14" s="44">
        <f t="shared" si="1"/>
        <v>0</v>
      </c>
      <c r="M14" s="5"/>
      <c r="N14" s="1"/>
      <c r="O14" s="6"/>
      <c r="P14" s="50">
        <f t="shared" si="2"/>
        <v>0</v>
      </c>
    </row>
    <row r="15" spans="2:16" ht="15.75" thickBot="1" x14ac:dyDescent="0.3">
      <c r="B15" s="7"/>
      <c r="C15" s="31"/>
      <c r="D15" s="7"/>
      <c r="E15" s="8"/>
      <c r="F15" s="71"/>
      <c r="G15" s="69"/>
      <c r="H15" s="8"/>
      <c r="I15" s="9"/>
      <c r="J15" s="7"/>
      <c r="K15" s="8"/>
      <c r="L15" s="9"/>
      <c r="M15" s="7"/>
      <c r="N15" s="8"/>
      <c r="O15" s="9"/>
      <c r="P15" s="33"/>
    </row>
  </sheetData>
  <mergeCells count="4"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A9F9-54CB-47A1-BCE6-B4BF91456695}">
  <dimension ref="B1:F26"/>
  <sheetViews>
    <sheetView workbookViewId="0"/>
  </sheetViews>
  <sheetFormatPr defaultRowHeight="15" x14ac:dyDescent="0.25"/>
  <cols>
    <col min="3" max="3" width="73.42578125" customWidth="1"/>
    <col min="5" max="5" width="9.85546875" bestFit="1" customWidth="1"/>
    <col min="6" max="6" width="12.7109375" bestFit="1" customWidth="1"/>
  </cols>
  <sheetData>
    <row r="1" spans="2:6" ht="15.75" thickBot="1" x14ac:dyDescent="0.3"/>
    <row r="2" spans="2:6" ht="29.25" thickBot="1" x14ac:dyDescent="0.5">
      <c r="B2" s="104" t="s">
        <v>80</v>
      </c>
      <c r="C2" s="105"/>
      <c r="D2" s="105"/>
      <c r="E2" s="105"/>
      <c r="F2" s="106"/>
    </row>
    <row r="3" spans="2:6" ht="15.75" thickBot="1" x14ac:dyDescent="0.3">
      <c r="B3" s="107" t="s">
        <v>81</v>
      </c>
      <c r="C3" s="108"/>
      <c r="D3" s="108"/>
      <c r="E3" s="108"/>
      <c r="F3" s="109"/>
    </row>
    <row r="4" spans="2:6" ht="15.75" thickBot="1" x14ac:dyDescent="0.3">
      <c r="B4" s="101"/>
      <c r="C4" s="102"/>
      <c r="D4" s="102"/>
      <c r="E4" s="102"/>
      <c r="F4" s="103"/>
    </row>
    <row r="5" spans="2:6" ht="15.75" thickBot="1" x14ac:dyDescent="0.3">
      <c r="B5" s="101" t="s">
        <v>82</v>
      </c>
      <c r="C5" s="102"/>
      <c r="D5" s="102"/>
      <c r="E5" s="102"/>
      <c r="F5" s="103"/>
    </row>
    <row r="6" spans="2:6" ht="15.75" thickBot="1" x14ac:dyDescent="0.3">
      <c r="B6" s="13" t="s">
        <v>21</v>
      </c>
      <c r="C6" s="14" t="s">
        <v>78</v>
      </c>
      <c r="D6" s="14" t="s">
        <v>63</v>
      </c>
      <c r="E6" s="14" t="s">
        <v>79</v>
      </c>
      <c r="F6" s="15" t="s">
        <v>8</v>
      </c>
    </row>
    <row r="7" spans="2:6" x14ac:dyDescent="0.25">
      <c r="B7" s="10"/>
      <c r="C7" s="11"/>
      <c r="D7" s="11"/>
      <c r="E7" s="11"/>
      <c r="F7" s="12"/>
    </row>
    <row r="8" spans="2:6" x14ac:dyDescent="0.25">
      <c r="B8" s="5">
        <v>1</v>
      </c>
      <c r="C8" s="1" t="s">
        <v>83</v>
      </c>
      <c r="D8" s="1">
        <v>10</v>
      </c>
      <c r="E8" s="20">
        <v>8540</v>
      </c>
      <c r="F8" s="22">
        <f>D8*E8</f>
        <v>85400</v>
      </c>
    </row>
    <row r="9" spans="2:6" x14ac:dyDescent="0.25">
      <c r="B9" s="5">
        <v>2</v>
      </c>
      <c r="C9" s="1" t="s">
        <v>84</v>
      </c>
      <c r="D9" s="1">
        <v>5</v>
      </c>
      <c r="E9" s="20">
        <v>900</v>
      </c>
      <c r="F9" s="22">
        <f>D9*E9</f>
        <v>4500</v>
      </c>
    </row>
    <row r="10" spans="2:6" x14ac:dyDescent="0.25">
      <c r="B10" s="5"/>
      <c r="C10" s="1"/>
      <c r="D10" s="1"/>
      <c r="E10" s="20"/>
      <c r="F10" s="22">
        <f t="shared" ref="F10:F21" si="0">D10*E10</f>
        <v>0</v>
      </c>
    </row>
    <row r="11" spans="2:6" x14ac:dyDescent="0.25">
      <c r="B11" s="5"/>
      <c r="C11" s="1"/>
      <c r="D11" s="1"/>
      <c r="E11" s="20"/>
      <c r="F11" s="22">
        <f t="shared" si="0"/>
        <v>0</v>
      </c>
    </row>
    <row r="12" spans="2:6" x14ac:dyDescent="0.25">
      <c r="B12" s="5"/>
      <c r="C12" s="1"/>
      <c r="D12" s="1"/>
      <c r="E12" s="20"/>
      <c r="F12" s="22">
        <f t="shared" si="0"/>
        <v>0</v>
      </c>
    </row>
    <row r="13" spans="2:6" x14ac:dyDescent="0.25">
      <c r="B13" s="5"/>
      <c r="C13" s="1"/>
      <c r="D13" s="1"/>
      <c r="E13" s="20"/>
      <c r="F13" s="22">
        <f t="shared" si="0"/>
        <v>0</v>
      </c>
    </row>
    <row r="14" spans="2:6" x14ac:dyDescent="0.25">
      <c r="B14" s="5"/>
      <c r="C14" s="1"/>
      <c r="D14" s="1"/>
      <c r="E14" s="20"/>
      <c r="F14" s="22">
        <f t="shared" si="0"/>
        <v>0</v>
      </c>
    </row>
    <row r="15" spans="2:6" x14ac:dyDescent="0.25">
      <c r="B15" s="5"/>
      <c r="C15" s="1"/>
      <c r="D15" s="1"/>
      <c r="E15" s="20"/>
      <c r="F15" s="22">
        <f t="shared" si="0"/>
        <v>0</v>
      </c>
    </row>
    <row r="16" spans="2:6" x14ac:dyDescent="0.25">
      <c r="B16" s="5"/>
      <c r="C16" s="1"/>
      <c r="D16" s="1"/>
      <c r="E16" s="20"/>
      <c r="F16" s="22">
        <f t="shared" si="0"/>
        <v>0</v>
      </c>
    </row>
    <row r="17" spans="2:6" x14ac:dyDescent="0.25">
      <c r="B17" s="5"/>
      <c r="C17" s="1"/>
      <c r="D17" s="1"/>
      <c r="E17" s="20"/>
      <c r="F17" s="22">
        <f t="shared" si="0"/>
        <v>0</v>
      </c>
    </row>
    <row r="18" spans="2:6" x14ac:dyDescent="0.25">
      <c r="B18" s="5"/>
      <c r="C18" s="1"/>
      <c r="D18" s="1"/>
      <c r="E18" s="20"/>
      <c r="F18" s="22">
        <f t="shared" si="0"/>
        <v>0</v>
      </c>
    </row>
    <row r="19" spans="2:6" x14ac:dyDescent="0.25">
      <c r="B19" s="5"/>
      <c r="C19" s="1"/>
      <c r="D19" s="1"/>
      <c r="E19" s="20"/>
      <c r="F19" s="22">
        <f t="shared" si="0"/>
        <v>0</v>
      </c>
    </row>
    <row r="20" spans="2:6" x14ac:dyDescent="0.25">
      <c r="B20" s="5"/>
      <c r="C20" s="1"/>
      <c r="D20" s="1"/>
      <c r="E20" s="20"/>
      <c r="F20" s="22">
        <f t="shared" si="0"/>
        <v>0</v>
      </c>
    </row>
    <row r="21" spans="2:6" x14ac:dyDescent="0.25">
      <c r="B21" s="5"/>
      <c r="C21" s="1"/>
      <c r="D21" s="1"/>
      <c r="E21" s="20"/>
      <c r="F21" s="22">
        <f t="shared" si="0"/>
        <v>0</v>
      </c>
    </row>
    <row r="22" spans="2:6" x14ac:dyDescent="0.25">
      <c r="B22" s="5"/>
      <c r="C22" s="110" t="s">
        <v>8</v>
      </c>
      <c r="D22" s="1"/>
      <c r="E22" s="20"/>
      <c r="F22" s="22">
        <f>SUM(F8:F21)</f>
        <v>89900</v>
      </c>
    </row>
    <row r="23" spans="2:6" x14ac:dyDescent="0.25">
      <c r="B23" s="5"/>
      <c r="C23" s="110" t="s">
        <v>85</v>
      </c>
      <c r="D23" s="112">
        <v>0.18</v>
      </c>
      <c r="E23" s="20"/>
      <c r="F23" s="22">
        <f>F22*D23</f>
        <v>16182</v>
      </c>
    </row>
    <row r="24" spans="2:6" x14ac:dyDescent="0.25">
      <c r="B24" s="5"/>
      <c r="C24" s="110"/>
      <c r="D24" s="112"/>
      <c r="E24" s="20"/>
      <c r="F24" s="22"/>
    </row>
    <row r="25" spans="2:6" x14ac:dyDescent="0.25">
      <c r="B25" s="5"/>
      <c r="C25" s="110" t="s">
        <v>86</v>
      </c>
      <c r="D25" s="1"/>
      <c r="E25" s="20"/>
      <c r="F25" s="44">
        <f>SUM(F22:F23)</f>
        <v>106082</v>
      </c>
    </row>
    <row r="26" spans="2:6" ht="15.75" thickBot="1" x14ac:dyDescent="0.3">
      <c r="B26" s="7"/>
      <c r="C26" s="111"/>
      <c r="D26" s="8"/>
      <c r="E26" s="21"/>
      <c r="F26" s="23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5255-7E2E-44F0-99FE-83668B17C90B}">
  <dimension ref="B1:F20"/>
  <sheetViews>
    <sheetView workbookViewId="0"/>
  </sheetViews>
  <sheetFormatPr defaultRowHeight="15" x14ac:dyDescent="0.25"/>
  <cols>
    <col min="3" max="3" width="73.42578125" customWidth="1"/>
    <col min="5" max="5" width="9.85546875" bestFit="1" customWidth="1"/>
    <col min="6" max="6" width="12.7109375" bestFit="1" customWidth="1"/>
  </cols>
  <sheetData>
    <row r="1" spans="2:6" ht="15.75" thickBot="1" x14ac:dyDescent="0.3"/>
    <row r="2" spans="2:6" ht="29.25" thickBot="1" x14ac:dyDescent="0.5">
      <c r="B2" s="104" t="s">
        <v>80</v>
      </c>
      <c r="C2" s="105"/>
      <c r="D2" s="105"/>
      <c r="E2" s="105"/>
      <c r="F2" s="106"/>
    </row>
    <row r="3" spans="2:6" ht="15.75" thickBot="1" x14ac:dyDescent="0.3">
      <c r="B3" s="107" t="s">
        <v>81</v>
      </c>
      <c r="C3" s="108"/>
      <c r="D3" s="108"/>
      <c r="E3" s="108"/>
      <c r="F3" s="109"/>
    </row>
    <row r="4" spans="2:6" ht="15.75" thickBot="1" x14ac:dyDescent="0.3">
      <c r="B4" s="101"/>
      <c r="C4" s="102"/>
      <c r="D4" s="102"/>
      <c r="E4" s="102"/>
      <c r="F4" s="103"/>
    </row>
    <row r="5" spans="2:6" ht="15.75" thickBot="1" x14ac:dyDescent="0.3">
      <c r="B5" s="101" t="s">
        <v>82</v>
      </c>
      <c r="C5" s="102"/>
      <c r="D5" s="102"/>
      <c r="E5" s="102"/>
      <c r="F5" s="103"/>
    </row>
    <row r="6" spans="2:6" ht="15.75" thickBot="1" x14ac:dyDescent="0.3">
      <c r="B6" s="13" t="s">
        <v>21</v>
      </c>
      <c r="C6" s="14" t="s">
        <v>78</v>
      </c>
      <c r="D6" s="14"/>
      <c r="E6" s="14"/>
      <c r="F6" s="15" t="s">
        <v>8</v>
      </c>
    </row>
    <row r="7" spans="2:6" x14ac:dyDescent="0.25">
      <c r="B7" s="10"/>
      <c r="C7" s="11"/>
      <c r="D7" s="11"/>
      <c r="E7" s="11"/>
      <c r="F7" s="12"/>
    </row>
    <row r="8" spans="2:6" x14ac:dyDescent="0.25">
      <c r="B8" s="5">
        <v>1</v>
      </c>
      <c r="C8" s="1" t="s">
        <v>87</v>
      </c>
      <c r="D8" s="1"/>
      <c r="E8" s="20"/>
      <c r="F8" s="22">
        <f>F19-F17</f>
        <v>20762.711864406781</v>
      </c>
    </row>
    <row r="9" spans="2:6" x14ac:dyDescent="0.25">
      <c r="B9" s="5"/>
      <c r="C9" s="1"/>
      <c r="D9" s="1"/>
      <c r="E9" s="20"/>
      <c r="F9" s="22">
        <v>0</v>
      </c>
    </row>
    <row r="10" spans="2:6" x14ac:dyDescent="0.25">
      <c r="B10" s="5"/>
      <c r="C10" s="1"/>
      <c r="D10" s="1"/>
      <c r="E10" s="20"/>
      <c r="F10" s="22">
        <f t="shared" ref="F10:F15" si="0">D10*E10</f>
        <v>0</v>
      </c>
    </row>
    <row r="11" spans="2:6" x14ac:dyDescent="0.25">
      <c r="B11" s="5"/>
      <c r="C11" s="1"/>
      <c r="D11" s="1"/>
      <c r="E11" s="20"/>
      <c r="F11" s="22">
        <f t="shared" si="0"/>
        <v>0</v>
      </c>
    </row>
    <row r="12" spans="2:6" x14ac:dyDescent="0.25">
      <c r="B12" s="5"/>
      <c r="C12" s="1"/>
      <c r="D12" s="1"/>
      <c r="E12" s="20"/>
      <c r="F12" s="22">
        <f t="shared" si="0"/>
        <v>0</v>
      </c>
    </row>
    <row r="13" spans="2:6" x14ac:dyDescent="0.25">
      <c r="B13" s="5"/>
      <c r="C13" s="1"/>
      <c r="D13" s="1"/>
      <c r="E13" s="20"/>
      <c r="F13" s="22">
        <f t="shared" si="0"/>
        <v>0</v>
      </c>
    </row>
    <row r="14" spans="2:6" x14ac:dyDescent="0.25">
      <c r="B14" s="5"/>
      <c r="C14" s="1"/>
      <c r="D14" s="1"/>
      <c r="E14" s="20"/>
      <c r="F14" s="22">
        <f t="shared" si="0"/>
        <v>0</v>
      </c>
    </row>
    <row r="15" spans="2:6" x14ac:dyDescent="0.25">
      <c r="B15" s="5"/>
      <c r="C15" s="1"/>
      <c r="D15" s="1"/>
      <c r="E15" s="20"/>
      <c r="F15" s="22">
        <f t="shared" si="0"/>
        <v>0</v>
      </c>
    </row>
    <row r="16" spans="2:6" x14ac:dyDescent="0.25">
      <c r="B16" s="5"/>
      <c r="C16" s="110" t="s">
        <v>8</v>
      </c>
      <c r="D16" s="1"/>
      <c r="E16" s="20"/>
      <c r="F16" s="22"/>
    </row>
    <row r="17" spans="2:6" x14ac:dyDescent="0.25">
      <c r="B17" s="5"/>
      <c r="C17" s="110" t="s">
        <v>85</v>
      </c>
      <c r="D17" s="85">
        <v>18</v>
      </c>
      <c r="E17" s="20"/>
      <c r="F17" s="22">
        <f>F19/(100+D17)*D17</f>
        <v>3737.2881355932204</v>
      </c>
    </row>
    <row r="18" spans="2:6" x14ac:dyDescent="0.25">
      <c r="B18" s="5"/>
      <c r="C18" s="110"/>
      <c r="D18" s="112"/>
      <c r="E18" s="20"/>
      <c r="F18" s="22"/>
    </row>
    <row r="19" spans="2:6" x14ac:dyDescent="0.25">
      <c r="B19" s="5"/>
      <c r="C19" s="110" t="s">
        <v>86</v>
      </c>
      <c r="D19" s="1"/>
      <c r="E19" s="20"/>
      <c r="F19" s="44">
        <v>24500</v>
      </c>
    </row>
    <row r="20" spans="2:6" ht="15.75" thickBot="1" x14ac:dyDescent="0.3">
      <c r="B20" s="7"/>
      <c r="C20" s="111"/>
      <c r="D20" s="8"/>
      <c r="E20" s="21"/>
      <c r="F20" s="23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C3F-07FE-412A-9925-54F4B12826DA}">
  <dimension ref="B2:I18"/>
  <sheetViews>
    <sheetView workbookViewId="0"/>
  </sheetViews>
  <sheetFormatPr defaultRowHeight="15" x14ac:dyDescent="0.25"/>
  <cols>
    <col min="2" max="2" width="22.7109375" bestFit="1" customWidth="1"/>
    <col min="3" max="3" width="10.42578125" bestFit="1" customWidth="1"/>
    <col min="6" max="6" width="11.140625" bestFit="1" customWidth="1"/>
    <col min="9" max="9" width="10.42578125" bestFit="1" customWidth="1"/>
  </cols>
  <sheetData>
    <row r="2" spans="2:9" ht="15.75" thickBot="1" x14ac:dyDescent="0.3"/>
    <row r="3" spans="2:9" x14ac:dyDescent="0.25">
      <c r="B3" s="86" t="s">
        <v>57</v>
      </c>
      <c r="C3" s="89" t="s">
        <v>73</v>
      </c>
      <c r="E3" s="65" t="s">
        <v>21</v>
      </c>
      <c r="F3" s="66" t="s">
        <v>74</v>
      </c>
      <c r="G3" s="66" t="s">
        <v>75</v>
      </c>
      <c r="H3" s="66" t="s">
        <v>76</v>
      </c>
      <c r="I3" s="68" t="s">
        <v>77</v>
      </c>
    </row>
    <row r="4" spans="2:9" x14ac:dyDescent="0.25">
      <c r="B4" s="87" t="s">
        <v>64</v>
      </c>
      <c r="C4" s="90">
        <v>35500</v>
      </c>
      <c r="E4" s="5"/>
      <c r="F4" s="1"/>
      <c r="G4" s="1"/>
      <c r="H4" s="1"/>
      <c r="I4" s="100">
        <f>C6</f>
        <v>25500</v>
      </c>
    </row>
    <row r="5" spans="2:9" x14ac:dyDescent="0.25">
      <c r="B5" s="87" t="s">
        <v>67</v>
      </c>
      <c r="C5" s="90">
        <v>10000</v>
      </c>
      <c r="E5" s="81">
        <v>1</v>
      </c>
      <c r="F5" s="20">
        <v>2337.84</v>
      </c>
      <c r="G5" s="20">
        <f>F5-H5</f>
        <v>1955.3400000000001</v>
      </c>
      <c r="H5" s="20">
        <f>I4*1.5%</f>
        <v>382.5</v>
      </c>
      <c r="I5" s="44">
        <f>I4-G5</f>
        <v>23544.66</v>
      </c>
    </row>
    <row r="6" spans="2:9" x14ac:dyDescent="0.25">
      <c r="B6" s="87" t="s">
        <v>68</v>
      </c>
      <c r="C6" s="90">
        <f>C4-C5</f>
        <v>25500</v>
      </c>
      <c r="E6" s="81">
        <v>2</v>
      </c>
      <c r="F6" s="20">
        <v>2337.84</v>
      </c>
      <c r="G6" s="20">
        <f>F6-H6</f>
        <v>1984.6701000000003</v>
      </c>
      <c r="H6" s="20">
        <f>I5*1.5%</f>
        <v>353.16989999999998</v>
      </c>
      <c r="I6" s="44">
        <f>I5-G6</f>
        <v>21559.9899</v>
      </c>
    </row>
    <row r="7" spans="2:9" x14ac:dyDescent="0.25">
      <c r="B7" s="87" t="s">
        <v>69</v>
      </c>
      <c r="C7" s="91">
        <v>18</v>
      </c>
      <c r="E7" s="81">
        <v>3</v>
      </c>
      <c r="F7" s="20">
        <v>2337.84</v>
      </c>
      <c r="G7" s="20">
        <f>F7-H7</f>
        <v>2014.4401515000002</v>
      </c>
      <c r="H7" s="20">
        <f>I6*1.5%</f>
        <v>323.39984850000002</v>
      </c>
      <c r="I7" s="44">
        <f>I6-G7</f>
        <v>19545.549748500001</v>
      </c>
    </row>
    <row r="8" spans="2:9" x14ac:dyDescent="0.25">
      <c r="B8" s="87" t="s">
        <v>70</v>
      </c>
      <c r="C8" s="92">
        <f>C7/12</f>
        <v>1.5</v>
      </c>
      <c r="E8" s="81">
        <v>4</v>
      </c>
      <c r="F8" s="20">
        <v>2337.84</v>
      </c>
      <c r="G8" s="20">
        <f>F8-H8</f>
        <v>2044.6567537725</v>
      </c>
      <c r="H8" s="20">
        <f>I7*1.5%</f>
        <v>293.18324622750004</v>
      </c>
      <c r="I8" s="44">
        <f>I7-G8</f>
        <v>17500.892994727503</v>
      </c>
    </row>
    <row r="9" spans="2:9" x14ac:dyDescent="0.25">
      <c r="B9" s="87" t="s">
        <v>71</v>
      </c>
      <c r="C9" s="92">
        <v>1</v>
      </c>
      <c r="E9" s="81">
        <v>5</v>
      </c>
      <c r="F9" s="20">
        <v>2337.84</v>
      </c>
      <c r="G9" s="20">
        <f>F9-H9</f>
        <v>2075.3266050790876</v>
      </c>
      <c r="H9" s="20">
        <f>I8*1.5%</f>
        <v>262.51339492091256</v>
      </c>
      <c r="I9" s="44">
        <f>I8-G9</f>
        <v>15425.566389648415</v>
      </c>
    </row>
    <row r="10" spans="2:9" x14ac:dyDescent="0.25">
      <c r="B10" s="87" t="s">
        <v>72</v>
      </c>
      <c r="C10" s="92">
        <f>C9*12</f>
        <v>12</v>
      </c>
      <c r="E10" s="81">
        <v>6</v>
      </c>
      <c r="F10" s="20">
        <v>2337.84</v>
      </c>
      <c r="G10" s="20">
        <f>F10-H10</f>
        <v>2106.4565041552742</v>
      </c>
      <c r="H10" s="20">
        <f>I9*1.5%</f>
        <v>231.38349584472621</v>
      </c>
      <c r="I10" s="44">
        <f>I9-G10</f>
        <v>13319.109885493141</v>
      </c>
    </row>
    <row r="11" spans="2:9" ht="15.75" thickBot="1" x14ac:dyDescent="0.3">
      <c r="B11" s="88" t="s">
        <v>74</v>
      </c>
      <c r="C11" s="93">
        <f>-PMT(C8%,C10,C6)</f>
        <v>2337.8398191088377</v>
      </c>
      <c r="E11" s="81">
        <v>7</v>
      </c>
      <c r="F11" s="20">
        <v>2337.84</v>
      </c>
      <c r="G11" s="20">
        <f>F11-H11</f>
        <v>2138.0533517176032</v>
      </c>
      <c r="H11" s="20">
        <f>I10*1.5%</f>
        <v>199.7866482823971</v>
      </c>
      <c r="I11" s="44">
        <f>I10-G11</f>
        <v>11181.056533775538</v>
      </c>
    </row>
    <row r="12" spans="2:9" x14ac:dyDescent="0.25">
      <c r="E12" s="81">
        <v>8</v>
      </c>
      <c r="F12" s="20">
        <v>2337.84</v>
      </c>
      <c r="G12" s="20">
        <f>F12-H12</f>
        <v>2170.1241519933669</v>
      </c>
      <c r="H12" s="20">
        <f>I11*1.5%</f>
        <v>167.71584800663305</v>
      </c>
      <c r="I12" s="44">
        <f>I11-G12</f>
        <v>9010.9323817821714</v>
      </c>
    </row>
    <row r="13" spans="2:9" x14ac:dyDescent="0.25">
      <c r="E13" s="81">
        <v>9</v>
      </c>
      <c r="F13" s="20">
        <v>2337.84</v>
      </c>
      <c r="G13" s="20">
        <f>F13-H13</f>
        <v>2202.6760142732674</v>
      </c>
      <c r="H13" s="20">
        <f>I12*1.5%</f>
        <v>135.16398572673256</v>
      </c>
      <c r="I13" s="44">
        <f>I12-G13</f>
        <v>6808.2563675089041</v>
      </c>
    </row>
    <row r="14" spans="2:9" x14ac:dyDescent="0.25">
      <c r="E14" s="81">
        <v>10</v>
      </c>
      <c r="F14" s="20">
        <v>2337.84</v>
      </c>
      <c r="G14" s="20">
        <f>F14-H14</f>
        <v>2235.7161544873666</v>
      </c>
      <c r="H14" s="20">
        <f>I13*1.5%</f>
        <v>102.12384551263355</v>
      </c>
      <c r="I14" s="44">
        <f>I13-G14</f>
        <v>4572.5402130215371</v>
      </c>
    </row>
    <row r="15" spans="2:9" x14ac:dyDescent="0.25">
      <c r="E15" s="81">
        <v>11</v>
      </c>
      <c r="F15" s="20">
        <v>2337.84</v>
      </c>
      <c r="G15" s="20">
        <f>F15-H15</f>
        <v>2269.251896804677</v>
      </c>
      <c r="H15" s="20">
        <f>I14*1.5%</f>
        <v>68.588103195323058</v>
      </c>
      <c r="I15" s="44">
        <f>I14-G15</f>
        <v>2303.28831621686</v>
      </c>
    </row>
    <row r="16" spans="2:9" x14ac:dyDescent="0.25">
      <c r="E16" s="81">
        <v>12</v>
      </c>
      <c r="F16" s="20">
        <v>2337.84</v>
      </c>
      <c r="G16" s="20">
        <f>F16-H16</f>
        <v>2303.2906752567474</v>
      </c>
      <c r="H16" s="20">
        <f>I15*1.5%</f>
        <v>34.549324743252896</v>
      </c>
      <c r="I16" s="44">
        <f>I15-G16</f>
        <v>-2.3590398873238883E-3</v>
      </c>
    </row>
    <row r="17" spans="5:9" ht="15.75" thickBot="1" x14ac:dyDescent="0.3">
      <c r="E17" s="94"/>
      <c r="F17" s="41"/>
      <c r="G17" s="41"/>
      <c r="H17" s="41"/>
      <c r="I17" s="97"/>
    </row>
    <row r="18" spans="5:9" ht="15.75" thickBot="1" x14ac:dyDescent="0.3">
      <c r="E18" s="95" t="s">
        <v>8</v>
      </c>
      <c r="F18" s="96">
        <f>SUM(F5:F16)</f>
        <v>28054.080000000002</v>
      </c>
      <c r="G18" s="98"/>
      <c r="H18" s="98"/>
      <c r="I18" s="99"/>
    </row>
  </sheetData>
  <pageMargins left="0.7" right="0.7" top="0.75" bottom="0.75" header="0.3" footer="0.3"/>
  <pageSetup orientation="portrait" r:id="rId1"/>
  <colBreaks count="1" manualBreakCount="1">
    <brk id="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1 n i D W G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1 n i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4 g 1 j C R 3 u J F w E A A L c B A A A T A B w A R m 9 y b X V s Y X M v U 2 V j d G l v b j E u b S C i G A A o o B Q A A A A A A A A A A A A A A A A A A A A A A A A A A A B t j 0 9 L w 0 A Q x c 8 G 8 h 2 W 9 Z L A E m j 9 c 7 D k I I m i C K I k n h o P a z J t Y j c 7 Y X c i L a H f 3 W 0 T q G D n s r O / N 7 x 5 Y 6 G k B j X L x n e 2 8 D 3 f s 7 U 0 U D E j v z d I L G Y K y P e Y q w x 7 U 4 I j i f 2 J U i z 7 F j Q F j 4 2 C K E F N 7 m M D n t w V H x a M L V 6 k 6 s D W R Q p 2 Q 9 g V o 1 9 E W + K h W K a g m r Y h M D G / 4 I I l q P p W 2 / h K s A d d Y t X o d T y b 3 8 w F e + + R I K O d g v j U R q + o 4 T M U Y 6 5 L / m a w d V r F n k B W b j l 3 I X P 5 5 Q Y n Z e L B e I J g y 4 n f K 5 W V U k l j Y z L 9 X 8 u k l n r t H P N d B y e 7 3 E h t V 2 j a M f B B t M G Z / W I Y u E G l 3 G n P m m 6 v o 8 P k X r C B r 7 R s w W F y g B F s 6 U j V P 7 o P f a / R Z 9 M s f g F Q S w E C L Q A U A A I A C A D W e I N Y Y + t G I K Q A A A D 2 A A A A E g A A A A A A A A A A A A A A A A A A A A A A Q 2 9 u Z m l n L 1 B h Y 2 t h Z 2 U u e G 1 s U E s B A i 0 A F A A C A A g A 1 n i D W A / K 6 a u k A A A A 6 Q A A A B M A A A A A A A A A A A A A A A A A 8 A A A A F t D b 2 5 0 Z W 5 0 X 1 R 5 c G V z X S 5 4 b W x Q S w E C L Q A U A A I A C A D W e I N Y w k d 7 i R c B A A C 3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Q A A A A A A A D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W p r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M 2 O j E w L j k 5 M j I 2 N z d a I i A v P j x F b n R y e S B U e X B l P S J G a W x s Q 2 9 s d W 1 u V H l w Z X M i I F Z h b H V l P S J z Q X d Z R y I g L z 4 8 R W 5 0 c n k g V H l w Z T 0 i R m l s b E N v b H V t b k 5 h b W V z I i B W Y W x 1 Z T 0 i c 1 s m c X V v d D t y b 2 x s J n F 1 b 3 Q 7 L C Z x d W 9 0 O 2 Z u Y W 1 l J n F 1 b 3 Q 7 L C Z x d W 9 0 O 2 x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q a 2 9 0 L 0 F 1 d G 9 S Z W 1 v d m V k Q 2 9 s d W 1 u c z E u e 3 J v b G w s M H 0 m c X V v d D s s J n F 1 b 3 Q 7 U 2 V j d G l v b j E v c m F q a 2 9 0 L 0 F 1 d G 9 S Z W 1 v d m V k Q 2 9 s d W 1 u c z E u e 2 Z u Y W 1 l L D F 9 J n F 1 b 3 Q 7 L C Z x d W 9 0 O 1 N l Y 3 R p b 2 4 x L 3 J h a m t v d C 9 B d X R v U m V t b 3 Z l Z E N v b H V t b n M x L n t s b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W p r b 3 Q v Q X V 0 b 1 J l b W 9 2 Z W R D b 2 x 1 b W 5 z M S 5 7 c m 9 s b C w w f S Z x d W 9 0 O y w m c X V v d D t T Z W N 0 a W 9 u M S 9 y Y W p r b 3 Q v Q X V 0 b 1 J l b W 9 2 Z W R D b 2 x 1 b W 5 z M S 5 7 Z m 5 h b W U s M X 0 m c X V v d D s s J n F 1 b 3 Q 7 U 2 V j d G l v b j E v c m F q a 2 9 0 L 0 F 1 d G 9 S Z W 1 v d m V k Q 2 9 s d W 1 u c z E u e 2 x u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p r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q a 2 9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m t v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A Z 6 e f m 3 p Q Y 6 / 4 z l r 5 J u O A A A A A A I A A A A A A B B m A A A A A Q A A I A A A A P n m C p e 8 b s z V G 9 u Y O n H B b P 5 W C K P U i k Y h w 9 z G i a a h v U 1 E A A A A A A 6 A A A A A A g A A I A A A A A + b + G f 1 o j B m z D g C m L 1 w D w q V N h I a l g A l P f C n R Z V z P o D d U A A A A K q 9 h G U l S / 9 v t C Y 5 u 5 C X s v h B 3 l b S n W c b a w 2 3 y d K X 2 1 l 7 s V g l z 4 l p B o b a e A D j b 4 m K 4 p S v y F 4 L l h x p 8 B 8 6 9 z n W S h N t 5 k m 8 f v m 9 5 y B 5 b o l b T G 9 f Q A A A A G S J E a B + 9 s y / S I L A o o X 7 s l E n Z F v N X E v J v s p d O 5 D G 8 y t n g j 2 5 r H 9 + 5 o D 9 j j F e l v b e / h D D a 6 O p u X e 1 5 l w w f J 6 5 o h w = < / D a t a M a s h u p > 
</file>

<file path=customXml/itemProps1.xml><?xml version="1.0" encoding="utf-8"?>
<ds:datastoreItem xmlns:ds="http://schemas.openxmlformats.org/officeDocument/2006/customXml" ds:itemID="{FD7FBAC8-045E-401D-8237-51A4E04006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Currency</vt:lpstr>
      <vt:lpstr>Attendance</vt:lpstr>
      <vt:lpstr>Salary</vt:lpstr>
      <vt:lpstr>Stock Manage</vt:lpstr>
      <vt:lpstr>Bill1</vt:lpstr>
      <vt:lpstr>Bill2</vt:lpstr>
      <vt:lpstr>EMI</vt:lpstr>
      <vt:lpstr>Attendance!Print_Area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chauhan</dc:creator>
  <cp:lastModifiedBy>kalpesh chauhan</cp:lastModifiedBy>
  <cp:lastPrinted>2024-04-03T09:44:23Z</cp:lastPrinted>
  <dcterms:created xsi:type="dcterms:W3CDTF">2024-04-02T09:38:46Z</dcterms:created>
  <dcterms:modified xsi:type="dcterms:W3CDTF">2024-04-03T09:44:28Z</dcterms:modified>
</cp:coreProperties>
</file>